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4240" windowHeight="12375" firstSheet="1" activeTab="1"/>
  </bookViews>
  <sheets>
    <sheet name="2025年招生计划" sheetId="22" state="hidden" r:id="rId1"/>
    <sheet name="sheet1" sheetId="26" r:id="rId2"/>
  </sheets>
  <definedNames>
    <definedName name="_xlnm._FilterDatabase" localSheetId="0" hidden="1">'2025年招生计划'!$A$1:$W$94</definedName>
    <definedName name="_xlnm._FilterDatabase" localSheetId="1" hidden="1">sheet1!$A$1:$D$24</definedName>
    <definedName name="_xlnm.Print_Titles" localSheetId="0">'2025年招生计划'!$2:$3</definedName>
    <definedName name="_xlnm.Print_Titles" localSheetId="1">sheet1!$1:$2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4" i="22" l="1"/>
  <c r="M94" i="22"/>
  <c r="L94" i="22"/>
  <c r="K94" i="22"/>
  <c r="U93" i="22"/>
  <c r="T93" i="22"/>
  <c r="S93" i="22"/>
  <c r="R93" i="22"/>
  <c r="Q93" i="22"/>
  <c r="P93" i="22"/>
  <c r="O93" i="22"/>
  <c r="M93" i="22"/>
  <c r="L93" i="22"/>
  <c r="K93" i="22"/>
  <c r="I93" i="22"/>
  <c r="U92" i="22"/>
  <c r="T92" i="22"/>
  <c r="S92" i="22"/>
  <c r="R92" i="22"/>
  <c r="Q92" i="22"/>
  <c r="P92" i="22"/>
  <c r="O92" i="22"/>
  <c r="M92" i="22"/>
  <c r="L92" i="22"/>
  <c r="K92" i="22"/>
  <c r="I92" i="22"/>
  <c r="U91" i="22"/>
  <c r="T91" i="22"/>
  <c r="S91" i="22"/>
  <c r="R91" i="22"/>
  <c r="Q91" i="22"/>
  <c r="P91" i="22"/>
  <c r="O91" i="22"/>
  <c r="M91" i="22"/>
  <c r="L91" i="22"/>
  <c r="K91" i="22"/>
  <c r="I91" i="22"/>
  <c r="U90" i="22"/>
  <c r="T90" i="22"/>
  <c r="S90" i="22"/>
  <c r="R90" i="22"/>
  <c r="Q90" i="22"/>
  <c r="P90" i="22"/>
  <c r="O90" i="22"/>
  <c r="M90" i="22"/>
  <c r="L90" i="22"/>
  <c r="K90" i="22"/>
  <c r="I90" i="22"/>
  <c r="U89" i="22"/>
  <c r="T89" i="22"/>
  <c r="S89" i="22"/>
  <c r="R89" i="22"/>
  <c r="Q89" i="22"/>
  <c r="P89" i="22"/>
  <c r="O89" i="22"/>
  <c r="M89" i="22"/>
  <c r="L89" i="22"/>
  <c r="K89" i="22"/>
  <c r="I89" i="22"/>
  <c r="U88" i="22"/>
  <c r="T88" i="22"/>
  <c r="S88" i="22"/>
  <c r="R88" i="22"/>
  <c r="Q88" i="22"/>
  <c r="P88" i="22"/>
  <c r="O88" i="22"/>
  <c r="M88" i="22"/>
  <c r="L88" i="22"/>
  <c r="K88" i="22"/>
  <c r="I88" i="22"/>
  <c r="U87" i="22"/>
  <c r="T87" i="22"/>
  <c r="S87" i="22"/>
  <c r="R87" i="22"/>
  <c r="Q87" i="22"/>
  <c r="P87" i="22"/>
  <c r="O87" i="22"/>
  <c r="M87" i="22"/>
  <c r="L87" i="22"/>
  <c r="K87" i="22"/>
  <c r="I87" i="22"/>
  <c r="V86" i="22"/>
  <c r="U86" i="22"/>
  <c r="T86" i="22"/>
  <c r="S86" i="22"/>
  <c r="R86" i="22"/>
  <c r="Q86" i="22"/>
  <c r="P86" i="22"/>
  <c r="O86" i="22"/>
  <c r="M86" i="22"/>
  <c r="L86" i="22"/>
  <c r="K86" i="22"/>
  <c r="I86" i="22"/>
  <c r="N84" i="22"/>
  <c r="B84" i="22"/>
  <c r="L3" i="22"/>
</calcChain>
</file>

<file path=xl/sharedStrings.xml><?xml version="1.0" encoding="utf-8"?>
<sst xmlns="http://schemas.openxmlformats.org/spreadsheetml/2006/main" count="737" uniqueCount="292">
  <si>
    <r>
      <rPr>
        <sz val="26"/>
        <rFont val="黑体"/>
        <charset val="134"/>
      </rPr>
      <t>安庆师范大学2025年本科分专业拟安排招生计划</t>
    </r>
    <r>
      <rPr>
        <sz val="20"/>
        <rFont val="黑体"/>
        <charset val="134"/>
      </rPr>
      <t>（讨论稿）</t>
    </r>
  </si>
  <si>
    <r>
      <rPr>
        <b/>
        <sz val="12"/>
        <rFont val="宋体"/>
        <charset val="134"/>
      </rPr>
      <t xml:space="preserve">学 </t>
    </r>
    <r>
      <rPr>
        <b/>
        <sz val="12"/>
        <rFont val="宋体"/>
        <charset val="134"/>
      </rPr>
      <t xml:space="preserve"> </t>
    </r>
    <r>
      <rPr>
        <b/>
        <sz val="12"/>
        <rFont val="宋体"/>
        <charset val="134"/>
      </rPr>
      <t xml:space="preserve"> 院</t>
    </r>
  </si>
  <si>
    <t>招生专业</t>
  </si>
  <si>
    <t>专业代码</t>
  </si>
  <si>
    <t>专业名称</t>
  </si>
  <si>
    <t>科类</t>
  </si>
  <si>
    <t>招生 类别</t>
  </si>
  <si>
    <t>是否
师范</t>
  </si>
  <si>
    <t>学制</t>
  </si>
  <si>
    <t>2023计划</t>
  </si>
  <si>
    <t>十一大新兴产业</t>
  </si>
  <si>
    <t>2024 计划</t>
  </si>
  <si>
    <t>增减</t>
  </si>
  <si>
    <t>2025 计划</t>
  </si>
  <si>
    <t>2026 计划</t>
  </si>
  <si>
    <t>2025分项计划</t>
  </si>
  <si>
    <r>
      <rPr>
        <b/>
        <sz val="12"/>
        <rFont val="宋体"/>
        <charset val="134"/>
      </rPr>
      <t xml:space="preserve">备 </t>
    </r>
    <r>
      <rPr>
        <b/>
        <sz val="12"/>
        <rFont val="宋体"/>
        <charset val="134"/>
      </rPr>
      <t xml:space="preserve"> </t>
    </r>
    <r>
      <rPr>
        <b/>
        <sz val="12"/>
        <rFont val="宋体"/>
        <charset val="134"/>
      </rPr>
      <t>注</t>
    </r>
  </si>
  <si>
    <t>说  明</t>
  </si>
  <si>
    <t>加权项</t>
  </si>
  <si>
    <t>总计</t>
  </si>
  <si>
    <t>省内</t>
  </si>
  <si>
    <t>普通</t>
  </si>
  <si>
    <t>国家专项</t>
  </si>
  <si>
    <t>地方专项</t>
  </si>
  <si>
    <t>外省</t>
  </si>
  <si>
    <t>人文学院</t>
  </si>
  <si>
    <t>0501</t>
  </si>
  <si>
    <t>汉语言文学</t>
  </si>
  <si>
    <t>文学</t>
  </si>
  <si>
    <t>历史组</t>
  </si>
  <si>
    <t>是</t>
  </si>
  <si>
    <t>师范</t>
  </si>
  <si>
    <t>暂停秘书学专业招生</t>
  </si>
  <si>
    <t>国家级、卓越班，通过师范二级认证（汉语言文学）</t>
  </si>
  <si>
    <t>汉语国际教育</t>
  </si>
  <si>
    <t>050110T</t>
  </si>
  <si>
    <t>数字人文</t>
  </si>
  <si>
    <t>2025新增，开始招生</t>
  </si>
  <si>
    <t>物理组</t>
  </si>
  <si>
    <t>060101</t>
  </si>
  <si>
    <t>历史学</t>
  </si>
  <si>
    <t>省级，通过师范二级认证</t>
  </si>
  <si>
    <t>外国语学院</t>
  </si>
  <si>
    <t>0502</t>
  </si>
  <si>
    <r>
      <rPr>
        <sz val="12"/>
        <rFont val="宋体"/>
        <charset val="134"/>
        <scheme val="minor"/>
      </rPr>
      <t>外国语言文学</t>
    </r>
    <r>
      <rPr>
        <sz val="12"/>
        <color rgb="FFFF0000"/>
        <rFont val="宋体"/>
        <charset val="134"/>
        <scheme val="minor"/>
      </rPr>
      <t>类</t>
    </r>
  </si>
  <si>
    <t>包含专业：英语（师范）、商务英语、翻译</t>
  </si>
  <si>
    <t>报考率、就业率偏低</t>
  </si>
  <si>
    <t>国家级，通过师范二级认证（英语）</t>
  </si>
  <si>
    <t>外国语言文学类</t>
  </si>
  <si>
    <t>报考率较高</t>
  </si>
  <si>
    <t>国家级</t>
  </si>
  <si>
    <t>050204</t>
  </si>
  <si>
    <t>法语</t>
  </si>
  <si>
    <t>2024年停招，2025年恢复</t>
  </si>
  <si>
    <t>报考率偏低</t>
  </si>
  <si>
    <t>学科建设需要</t>
  </si>
  <si>
    <t>马克思主义学院</t>
  </si>
  <si>
    <t>030503</t>
  </si>
  <si>
    <t>思想政治教育</t>
  </si>
  <si>
    <t>法学</t>
  </si>
  <si>
    <r>
      <rPr>
        <sz val="11"/>
        <rFont val="宋体"/>
        <charset val="134"/>
        <scheme val="minor"/>
      </rPr>
      <t>省级、</t>
    </r>
    <r>
      <rPr>
        <sz val="11"/>
        <color rgb="FFFF0000"/>
        <rFont val="宋体"/>
        <charset val="134"/>
        <scheme val="minor"/>
      </rPr>
      <t>卓越班，通过师范二级认证</t>
    </r>
  </si>
  <si>
    <t>法学院</t>
  </si>
  <si>
    <t>030101</t>
  </si>
  <si>
    <t>原大类招生，2024年专业招生</t>
  </si>
  <si>
    <t>省级</t>
  </si>
  <si>
    <t>030102</t>
  </si>
  <si>
    <t>知识产权</t>
  </si>
  <si>
    <t>030302</t>
  </si>
  <si>
    <t>社会工作</t>
  </si>
  <si>
    <r>
      <rPr>
        <sz val="12"/>
        <rFont val="宋体"/>
        <charset val="134"/>
        <scheme val="minor"/>
      </rPr>
      <t>2024年停招</t>
    </r>
    <r>
      <rPr>
        <sz val="12"/>
        <color rgb="FFFF0000"/>
        <rFont val="宋体"/>
        <charset val="134"/>
        <scheme val="minor"/>
      </rPr>
      <t>，2025年恢复</t>
    </r>
  </si>
  <si>
    <t>硕士点，社会基层治理需求</t>
  </si>
  <si>
    <t>经济与管理学院</t>
  </si>
  <si>
    <t>1202</t>
  </si>
  <si>
    <r>
      <rPr>
        <sz val="12"/>
        <rFont val="宋体"/>
        <charset val="134"/>
        <scheme val="minor"/>
      </rPr>
      <t>工商管理</t>
    </r>
    <r>
      <rPr>
        <sz val="12"/>
        <color rgb="FFFF0000"/>
        <rFont val="宋体"/>
        <charset val="134"/>
        <scheme val="minor"/>
      </rPr>
      <t>类</t>
    </r>
  </si>
  <si>
    <t>管理学</t>
  </si>
  <si>
    <t>包含专业：市场营销、财务管理</t>
  </si>
  <si>
    <t>工商管理类</t>
  </si>
  <si>
    <t>020401</t>
  </si>
  <si>
    <t>国际经济与贸易</t>
  </si>
  <si>
    <t>经济学</t>
  </si>
  <si>
    <t>报考率偏低，转专业率偏高</t>
  </si>
  <si>
    <t>物流管理</t>
  </si>
  <si>
    <t>转专业率偏高</t>
  </si>
  <si>
    <r>
      <rPr>
        <sz val="11"/>
        <color rgb="FFFF0000"/>
        <rFont val="宋体"/>
        <charset val="134"/>
        <scheme val="minor"/>
      </rPr>
      <t>国家级</t>
    </r>
    <r>
      <rPr>
        <sz val="11"/>
        <rFont val="宋体"/>
        <charset val="134"/>
        <scheme val="minor"/>
      </rPr>
      <t>、省级</t>
    </r>
  </si>
  <si>
    <t>020302</t>
  </si>
  <si>
    <t>金融工程</t>
  </si>
  <si>
    <t>因选考物理，2024开始停招</t>
  </si>
  <si>
    <t>选考科目物理</t>
  </si>
  <si>
    <t>卓越班</t>
  </si>
  <si>
    <t>电子商务</t>
  </si>
  <si>
    <t>2025年计划停招</t>
  </si>
  <si>
    <t>报考率偏低、转专业率偏高</t>
  </si>
  <si>
    <t>020109T</t>
  </si>
  <si>
    <t>数字经济</t>
  </si>
  <si>
    <t>美术学院</t>
  </si>
  <si>
    <t>130401</t>
  </si>
  <si>
    <t>美术学</t>
  </si>
  <si>
    <t>艺术学</t>
  </si>
  <si>
    <t>艺术</t>
  </si>
  <si>
    <t>就业率低</t>
  </si>
  <si>
    <r>
      <rPr>
        <sz val="12"/>
        <rFont val="宋体"/>
        <charset val="134"/>
        <scheme val="minor"/>
      </rPr>
      <t>设计学</t>
    </r>
    <r>
      <rPr>
        <sz val="12"/>
        <color rgb="FFFF0000"/>
        <rFont val="宋体"/>
        <charset val="134"/>
        <scheme val="minor"/>
      </rPr>
      <t>类</t>
    </r>
  </si>
  <si>
    <r>
      <rPr>
        <sz val="12"/>
        <rFont val="宋体"/>
        <charset val="134"/>
        <scheme val="minor"/>
      </rPr>
      <t>包含专业：环境设计、视觉传达设计、产品设计</t>
    </r>
    <r>
      <rPr>
        <sz val="12"/>
        <color rgb="FFFF0000"/>
        <rFont val="宋体"/>
        <charset val="134"/>
        <scheme val="minor"/>
      </rPr>
      <t>、服装与服饰设计</t>
    </r>
  </si>
  <si>
    <t>就业率偏低</t>
  </si>
  <si>
    <t>130505</t>
  </si>
  <si>
    <t>服装与服饰设计</t>
  </si>
  <si>
    <r>
      <rPr>
        <sz val="12"/>
        <rFont val="宋体"/>
        <charset val="134"/>
        <scheme val="minor"/>
      </rPr>
      <t>2024年停招</t>
    </r>
    <r>
      <rPr>
        <sz val="12"/>
        <color rgb="FFFF0000"/>
        <rFont val="宋体"/>
        <charset val="134"/>
        <scheme val="minor"/>
      </rPr>
      <t>，2025年放入大类招生</t>
    </r>
  </si>
  <si>
    <t>130310</t>
  </si>
  <si>
    <t>动画</t>
  </si>
  <si>
    <t>音乐学院</t>
  </si>
  <si>
    <t>舞蹈表演</t>
  </si>
  <si>
    <t>130202</t>
  </si>
  <si>
    <t>音乐学</t>
  </si>
  <si>
    <t>黄梅剧艺术学院</t>
  </si>
  <si>
    <t>130301</t>
  </si>
  <si>
    <t>表演</t>
  </si>
  <si>
    <t>对口</t>
  </si>
  <si>
    <r>
      <rPr>
        <sz val="12"/>
        <rFont val="宋体"/>
        <charset val="134"/>
        <scheme val="minor"/>
      </rPr>
      <t>对口（表演35、</t>
    </r>
    <r>
      <rPr>
        <sz val="12"/>
        <color rgb="FFFF0000"/>
        <rFont val="宋体"/>
        <charset val="134"/>
        <scheme val="minor"/>
      </rPr>
      <t>器乐5</t>
    </r>
    <r>
      <rPr>
        <sz val="12"/>
        <rFont val="宋体"/>
        <charset val="134"/>
        <scheme val="minor"/>
      </rPr>
      <t>）</t>
    </r>
  </si>
  <si>
    <r>
      <rPr>
        <sz val="11"/>
        <color rgb="FFFF0000"/>
        <rFont val="宋体"/>
        <charset val="134"/>
        <scheme val="minor"/>
      </rPr>
      <t>国家级</t>
    </r>
    <r>
      <rPr>
        <sz val="11"/>
        <rFont val="宋体"/>
        <charset val="134"/>
        <scheme val="minor"/>
      </rPr>
      <t>、省级、博士点建设</t>
    </r>
  </si>
  <si>
    <t>戏剧学</t>
  </si>
  <si>
    <r>
      <rPr>
        <sz val="12"/>
        <rFont val="宋体"/>
        <charset val="134"/>
        <scheme val="minor"/>
      </rPr>
      <t>两至三年招生一届，</t>
    </r>
    <r>
      <rPr>
        <sz val="12"/>
        <color rgb="FFFF0000"/>
        <rFont val="宋体"/>
        <charset val="134"/>
        <scheme val="minor"/>
      </rPr>
      <t>2025年招生</t>
    </r>
  </si>
  <si>
    <t>博士点建设</t>
  </si>
  <si>
    <t>传媒学院</t>
  </si>
  <si>
    <t>0503</t>
  </si>
  <si>
    <t>新闻传播学类</t>
  </si>
  <si>
    <t>包含专业：广播电视学、新闻学、网络与新媒体</t>
  </si>
  <si>
    <t>报考率低</t>
  </si>
  <si>
    <t>省级（广播电视学）</t>
  </si>
  <si>
    <r>
      <rPr>
        <sz val="12"/>
        <rFont val="宋体"/>
        <charset val="134"/>
        <scheme val="minor"/>
      </rPr>
      <t>新闻传播学</t>
    </r>
    <r>
      <rPr>
        <sz val="12"/>
        <color rgb="FFFF0000"/>
        <rFont val="宋体"/>
        <charset val="134"/>
        <scheme val="minor"/>
      </rPr>
      <t>类</t>
    </r>
  </si>
  <si>
    <t>数字媒体艺术</t>
  </si>
  <si>
    <r>
      <rPr>
        <b/>
        <sz val="12"/>
        <rFont val="宋体"/>
        <charset val="134"/>
        <scheme val="minor"/>
      </rPr>
      <t>2024年停招</t>
    </r>
    <r>
      <rPr>
        <b/>
        <sz val="12"/>
        <color rgb="FFFF0000"/>
        <rFont val="宋体"/>
        <charset val="134"/>
        <scheme val="minor"/>
      </rPr>
      <t>，2025年停招</t>
    </r>
  </si>
  <si>
    <t>数理学院</t>
  </si>
  <si>
    <t>0701</t>
  </si>
  <si>
    <t>数学与应用数学</t>
  </si>
  <si>
    <t>理学</t>
  </si>
  <si>
    <r>
      <rPr>
        <sz val="12"/>
        <rFont val="宋体"/>
        <charset val="134"/>
        <scheme val="minor"/>
      </rPr>
      <t>原</t>
    </r>
    <r>
      <rPr>
        <b/>
        <sz val="12"/>
        <rFont val="宋体"/>
        <charset val="134"/>
        <scheme val="minor"/>
      </rPr>
      <t>数学类</t>
    </r>
    <r>
      <rPr>
        <sz val="12"/>
        <rFont val="宋体"/>
        <charset val="134"/>
        <scheme val="minor"/>
      </rPr>
      <t>大类招生，2025年专业招生，</t>
    </r>
    <r>
      <rPr>
        <sz val="12"/>
        <color rgb="FFFF0000"/>
        <rFont val="宋体"/>
        <charset val="134"/>
        <scheme val="minor"/>
      </rPr>
      <t>信息与计算科学（普通）停招</t>
    </r>
  </si>
  <si>
    <r>
      <rPr>
        <sz val="11"/>
        <color rgb="FFFF0000"/>
        <rFont val="宋体"/>
        <charset val="134"/>
        <scheme val="minor"/>
      </rPr>
      <t>国家级</t>
    </r>
    <r>
      <rPr>
        <sz val="11"/>
        <rFont val="宋体"/>
        <charset val="134"/>
        <scheme val="minor"/>
      </rPr>
      <t>、省级、</t>
    </r>
    <r>
      <rPr>
        <sz val="11"/>
        <color rgb="FFFF0000"/>
        <rFont val="宋体"/>
        <charset val="134"/>
        <scheme val="minor"/>
      </rPr>
      <t>卓越班，通过师范二级认证</t>
    </r>
  </si>
  <si>
    <t>071202</t>
  </si>
  <si>
    <t>应用统计学</t>
  </si>
  <si>
    <t>070201</t>
  </si>
  <si>
    <t>物理学</t>
  </si>
  <si>
    <t>070102H</t>
  </si>
  <si>
    <t>信息与计算科学</t>
  </si>
  <si>
    <t>中外合作，外方要求计划数不变，适当增加外省生源</t>
  </si>
  <si>
    <t>040102</t>
  </si>
  <si>
    <t>科学教育</t>
  </si>
  <si>
    <t>教育学</t>
  </si>
  <si>
    <t>计算机与信息学院</t>
  </si>
  <si>
    <t>0809</t>
  </si>
  <si>
    <r>
      <rPr>
        <sz val="12"/>
        <rFont val="宋体"/>
        <charset val="134"/>
        <scheme val="minor"/>
      </rPr>
      <t>计算机</t>
    </r>
    <r>
      <rPr>
        <sz val="12"/>
        <color rgb="FFFF0000"/>
        <rFont val="宋体"/>
        <charset val="134"/>
        <scheme val="minor"/>
      </rPr>
      <t>类</t>
    </r>
  </si>
  <si>
    <t>工学</t>
  </si>
  <si>
    <t>包含专业：计算机科学与技术（工）、物联网工程、数字媒体技术、数据科学与大数据技术、智能科学与技术</t>
  </si>
  <si>
    <t>报考率高</t>
  </si>
  <si>
    <r>
      <rPr>
        <sz val="11"/>
        <color rgb="FFFF0000"/>
        <rFont val="宋体"/>
        <charset val="134"/>
        <scheme val="minor"/>
      </rPr>
      <t>国家级</t>
    </r>
    <r>
      <rPr>
        <sz val="11"/>
        <rFont val="宋体"/>
        <charset val="134"/>
        <scheme val="minor"/>
      </rPr>
      <t>(数字媒体技术、物联网工程)
省级（数字媒体技术、物联网工程）</t>
    </r>
  </si>
  <si>
    <t>080916T</t>
  </si>
  <si>
    <t>虚拟现实技术</t>
  </si>
  <si>
    <t>2025开始招生</t>
  </si>
  <si>
    <t>电子工程与智能制造学院</t>
  </si>
  <si>
    <t>0807</t>
  </si>
  <si>
    <r>
      <rPr>
        <sz val="12"/>
        <rFont val="宋体"/>
        <charset val="134"/>
        <scheme val="minor"/>
      </rPr>
      <t>电子信息</t>
    </r>
    <r>
      <rPr>
        <sz val="12"/>
        <color rgb="FFFF0000"/>
        <rFont val="宋体"/>
        <charset val="134"/>
        <scheme val="minor"/>
      </rPr>
      <t>类</t>
    </r>
  </si>
  <si>
    <t>包含专业：电子信息科学与技术、通信工程、微电子科学与工程、光电信息科学与工程</t>
  </si>
  <si>
    <t>080202</t>
  </si>
  <si>
    <t>机械设计制造及其自动化</t>
  </si>
  <si>
    <t>080801</t>
  </si>
  <si>
    <t>自动化</t>
  </si>
  <si>
    <t>080207</t>
  </si>
  <si>
    <t>车辆工程</t>
  </si>
  <si>
    <t>080716T</t>
  </si>
  <si>
    <t>应用电子技术教育</t>
  </si>
  <si>
    <r>
      <rPr>
        <sz val="12"/>
        <rFont val="宋体"/>
        <charset val="134"/>
        <scheme val="minor"/>
      </rPr>
      <t>师范，</t>
    </r>
    <r>
      <rPr>
        <b/>
        <sz val="12"/>
        <color rgb="FFFF0000"/>
        <rFont val="宋体"/>
        <charset val="134"/>
        <scheme val="minor"/>
      </rPr>
      <t>2025新增开始招生</t>
    </r>
  </si>
  <si>
    <t>职业教育（师范）招生</t>
  </si>
  <si>
    <t>080803</t>
  </si>
  <si>
    <t>机器人工程</t>
  </si>
  <si>
    <t>2025新增开始招生</t>
  </si>
  <si>
    <t>化学化工学院</t>
  </si>
  <si>
    <t>070301</t>
  </si>
  <si>
    <t>化学</t>
  </si>
  <si>
    <t>学院建议减招（就业）</t>
  </si>
  <si>
    <t>国家级，通过师范二级认证</t>
  </si>
  <si>
    <t>080403</t>
  </si>
  <si>
    <t>材料化学</t>
  </si>
  <si>
    <t>2025年理科改工科</t>
  </si>
  <si>
    <t>081301</t>
  </si>
  <si>
    <t>化学工程与工艺</t>
  </si>
  <si>
    <t>资源环境学院</t>
  </si>
  <si>
    <t>082502</t>
  </si>
  <si>
    <t>环境工程</t>
  </si>
  <si>
    <r>
      <rPr>
        <sz val="12"/>
        <rFont val="宋体"/>
        <charset val="134"/>
        <scheme val="minor"/>
      </rPr>
      <t>原环境科学与工程类（</t>
    </r>
    <r>
      <rPr>
        <sz val="12"/>
        <color rgb="FFFF0000"/>
        <rFont val="宋体"/>
        <charset val="134"/>
        <scheme val="minor"/>
      </rPr>
      <t>环境科学、</t>
    </r>
    <r>
      <rPr>
        <sz val="12"/>
        <rFont val="宋体"/>
        <charset val="134"/>
        <scheme val="minor"/>
      </rPr>
      <t>环境工程）</t>
    </r>
    <r>
      <rPr>
        <b/>
        <sz val="12"/>
        <color rgb="FFFF0000"/>
        <rFont val="宋体"/>
        <charset val="134"/>
        <scheme val="minor"/>
      </rPr>
      <t>2025年暂停</t>
    </r>
    <r>
      <rPr>
        <sz val="12"/>
        <color rgb="FFFF0000"/>
        <rFont val="宋体"/>
        <charset val="134"/>
        <scheme val="minor"/>
      </rPr>
      <t>环境科学招生，改为“</t>
    </r>
    <r>
      <rPr>
        <b/>
        <sz val="12"/>
        <color rgb="FFFF0000"/>
        <rFont val="宋体"/>
        <charset val="134"/>
        <scheme val="minor"/>
      </rPr>
      <t>环境工程”</t>
    </r>
    <r>
      <rPr>
        <sz val="12"/>
        <color rgb="FFFF0000"/>
        <rFont val="宋体"/>
        <charset val="134"/>
        <scheme val="minor"/>
      </rPr>
      <t>专业招生</t>
    </r>
  </si>
  <si>
    <t>报考率最低，转专业率高，环境科学专业分流低</t>
  </si>
  <si>
    <t>省级（环境科学）、博士点建设</t>
  </si>
  <si>
    <t>070501</t>
  </si>
  <si>
    <t>地理科学</t>
  </si>
  <si>
    <t>120901k</t>
  </si>
  <si>
    <t>旅游管理</t>
  </si>
  <si>
    <t>2025年停招</t>
  </si>
  <si>
    <t>2024停招、2025年计划停招</t>
  </si>
  <si>
    <t>081407T</t>
  </si>
  <si>
    <t>资源环境大数据工程</t>
  </si>
  <si>
    <t>070504</t>
  </si>
  <si>
    <t>地理信息科学</t>
  </si>
  <si>
    <r>
      <rPr>
        <sz val="12"/>
        <color rgb="FFFF0000"/>
        <rFont val="宋体"/>
        <charset val="134"/>
        <scheme val="minor"/>
      </rPr>
      <t>2025新增，</t>
    </r>
    <r>
      <rPr>
        <b/>
        <sz val="12"/>
        <color rgb="FFFF0000"/>
        <rFont val="宋体"/>
        <charset val="134"/>
        <scheme val="minor"/>
      </rPr>
      <t>暂停招生</t>
    </r>
  </si>
  <si>
    <t>教师教育学院</t>
  </si>
  <si>
    <t>040106</t>
  </si>
  <si>
    <t>学前教育</t>
  </si>
  <si>
    <r>
      <rPr>
        <sz val="12"/>
        <rFont val="宋体"/>
        <charset val="134"/>
        <scheme val="minor"/>
      </rPr>
      <t>师范,</t>
    </r>
    <r>
      <rPr>
        <b/>
        <sz val="12"/>
        <color rgb="FFFF0000"/>
        <rFont val="宋体"/>
        <charset val="134"/>
        <scheme val="minor"/>
      </rPr>
      <t>2025年计划停招</t>
    </r>
  </si>
  <si>
    <t>报考率低,转专业率高，社会需求饱和</t>
  </si>
  <si>
    <t>040104</t>
  </si>
  <si>
    <t>教育技术学</t>
  </si>
  <si>
    <t>报考率偏低，专业改造</t>
  </si>
  <si>
    <t>040107</t>
  </si>
  <si>
    <t>小学教育</t>
  </si>
  <si>
    <t>普通班，定向省厅下达计划为0</t>
  </si>
  <si>
    <t>省级,通过师范二级认证</t>
  </si>
  <si>
    <t>学院建议停招</t>
  </si>
  <si>
    <t>071102</t>
  </si>
  <si>
    <t>应用心理学</t>
  </si>
  <si>
    <r>
      <rPr>
        <b/>
        <sz val="12"/>
        <rFont val="宋体"/>
        <charset val="134"/>
        <scheme val="minor"/>
      </rPr>
      <t>2024年停招，</t>
    </r>
    <r>
      <rPr>
        <b/>
        <sz val="12"/>
        <color rgb="FFFF0000"/>
        <rFont val="宋体"/>
        <charset val="134"/>
        <scheme val="minor"/>
      </rPr>
      <t>2025年计划停招</t>
    </r>
  </si>
  <si>
    <t>040108</t>
  </si>
  <si>
    <t>特殊教育</t>
  </si>
  <si>
    <t>体育学院</t>
  </si>
  <si>
    <t>130204</t>
  </si>
  <si>
    <t>舞蹈表演 (体育舞蹈方向)</t>
  </si>
  <si>
    <t>2024年艺体招生改革，专业代码130301（黄梅戏）改为130204（音乐学院）</t>
  </si>
  <si>
    <t>转专业率高</t>
  </si>
  <si>
    <t>040201</t>
  </si>
  <si>
    <t>体育教育</t>
  </si>
  <si>
    <t>体育</t>
  </si>
  <si>
    <t>体育教育 (健美操和啦啦操)</t>
  </si>
  <si>
    <t>040206T</t>
  </si>
  <si>
    <t>运动康复</t>
  </si>
  <si>
    <t>生命科学学院</t>
  </si>
  <si>
    <t>0710</t>
  </si>
  <si>
    <r>
      <rPr>
        <sz val="12"/>
        <rFont val="宋体"/>
        <charset val="134"/>
        <scheme val="minor"/>
      </rPr>
      <t>生物科学</t>
    </r>
    <r>
      <rPr>
        <sz val="12"/>
        <color rgb="FFFF0000"/>
        <rFont val="宋体"/>
        <charset val="134"/>
        <scheme val="minor"/>
      </rPr>
      <t>类</t>
    </r>
  </si>
  <si>
    <t>包含专业：生物科学(师范)、生物技术、生态学</t>
  </si>
  <si>
    <r>
      <rPr>
        <b/>
        <sz val="11"/>
        <color rgb="FF0070C0"/>
        <rFont val="宋体"/>
        <charset val="134"/>
        <scheme val="minor"/>
      </rPr>
      <t>报考率低，</t>
    </r>
    <r>
      <rPr>
        <sz val="11"/>
        <color rgb="FF0070C0"/>
        <rFont val="宋体"/>
        <charset val="134"/>
        <scheme val="minor"/>
      </rPr>
      <t>转专业率偏高</t>
    </r>
  </si>
  <si>
    <t>国家级,通过师范二级认证</t>
  </si>
  <si>
    <t>090502</t>
  </si>
  <si>
    <t>园林</t>
  </si>
  <si>
    <t>农学</t>
  </si>
  <si>
    <r>
      <rPr>
        <b/>
        <sz val="12"/>
        <rFont val="宋体"/>
        <charset val="134"/>
        <scheme val="minor"/>
      </rPr>
      <t>2024年停招,</t>
    </r>
    <r>
      <rPr>
        <b/>
        <sz val="12"/>
        <color rgb="FFFF0000"/>
        <rFont val="宋体"/>
        <charset val="134"/>
        <scheme val="minor"/>
      </rPr>
      <t>2025计划停招</t>
    </r>
  </si>
  <si>
    <t>082701</t>
  </si>
  <si>
    <t>食品科学与工程</t>
  </si>
  <si>
    <t>本科合计</t>
  </si>
  <si>
    <t>2024年41个专业（类10个）招生</t>
  </si>
  <si>
    <t>2025年48个专业（类8个）、66个专业招生</t>
  </si>
  <si>
    <t>分类统计项</t>
  </si>
  <si>
    <t>学科</t>
  </si>
  <si>
    <t>2024年占比</t>
  </si>
  <si>
    <t>2025年</t>
  </si>
  <si>
    <t>2026年</t>
  </si>
  <si>
    <t>2025年占比</t>
  </si>
  <si>
    <t>小计</t>
  </si>
  <si>
    <t>趋势</t>
  </si>
  <si>
    <t>理工农</t>
  </si>
  <si>
    <t>↓</t>
  </si>
  <si>
    <t>↑</t>
  </si>
  <si>
    <t>-</t>
  </si>
  <si>
    <t>物理类</t>
  </si>
  <si>
    <t>历史类</t>
  </si>
  <si>
    <t>体育类</t>
  </si>
  <si>
    <t>艺术类</t>
  </si>
  <si>
    <t>师范类</t>
  </si>
  <si>
    <t>十一大新兴产业相关</t>
  </si>
  <si>
    <t>专业
代码</t>
  </si>
  <si>
    <t>历史科目组</t>
  </si>
  <si>
    <t>物理科目组</t>
  </si>
  <si>
    <t>化工专业学院</t>
  </si>
  <si>
    <t>420801</t>
  </si>
  <si>
    <t>环境监测技术</t>
  </si>
  <si>
    <t>460301</t>
  </si>
  <si>
    <t>机电一体化技术</t>
  </si>
  <si>
    <t>470201</t>
  </si>
  <si>
    <t>应用化工技术</t>
  </si>
  <si>
    <t>510201</t>
  </si>
  <si>
    <t>计算机应用技术</t>
  </si>
  <si>
    <t>530301</t>
  </si>
  <si>
    <t>大数据与财务管理</t>
  </si>
  <si>
    <t>440406</t>
  </si>
  <si>
    <t>建筑消防技术</t>
  </si>
  <si>
    <t>530201</t>
  </si>
  <si>
    <t>金融服务与管理</t>
  </si>
  <si>
    <t>理工专业学院</t>
  </si>
  <si>
    <t>510205</t>
  </si>
  <si>
    <t>大数据技术</t>
  </si>
  <si>
    <t>530701</t>
  </si>
  <si>
    <t>530302</t>
  </si>
  <si>
    <t>大数据与会计</t>
  </si>
  <si>
    <t>460104</t>
  </si>
  <si>
    <t>机械制造及自动化</t>
  </si>
  <si>
    <t>460702</t>
  </si>
  <si>
    <t>新能源汽车技术</t>
  </si>
  <si>
    <t>510207</t>
  </si>
  <si>
    <t>信息安全技术应用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</si>
</sst>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25">
    <font>
      <sz val="11"/>
      <color indexed="8"/>
      <name val="宋体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26"/>
      <name val="黑体"/>
      <charset val="134"/>
    </font>
    <font>
      <sz val="11"/>
      <name val="黑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0070C0"/>
      <name val="宋体"/>
      <charset val="134"/>
      <scheme val="minor"/>
    </font>
    <font>
      <b/>
      <sz val="12"/>
      <name val="宋体"/>
      <charset val="134"/>
      <scheme val="minor"/>
    </font>
    <font>
      <i/>
      <sz val="12"/>
      <name val="宋体"/>
      <charset val="134"/>
    </font>
    <font>
      <i/>
      <sz val="11"/>
      <name val="宋体"/>
      <charset val="134"/>
      <scheme val="minor"/>
    </font>
    <font>
      <b/>
      <sz val="11"/>
      <name val="宋体"/>
      <charset val="134"/>
    </font>
    <font>
      <b/>
      <sz val="12"/>
      <color rgb="FF00B050"/>
      <name val="宋体"/>
      <charset val="134"/>
    </font>
    <font>
      <b/>
      <sz val="11"/>
      <color rgb="FFFF0000"/>
      <name val="宋体"/>
      <charset val="134"/>
    </font>
    <font>
      <b/>
      <sz val="11"/>
      <color rgb="FF00B050"/>
      <name val="宋体"/>
      <charset val="134"/>
    </font>
    <font>
      <sz val="11"/>
      <color theme="1"/>
      <name val="宋体"/>
      <charset val="134"/>
      <scheme val="minor"/>
    </font>
    <font>
      <sz val="20"/>
      <name val="黑体"/>
      <charset val="134"/>
    </font>
    <font>
      <sz val="9"/>
      <name val="宋体"/>
      <charset val="13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2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8" fontId="2" fillId="5" borderId="1" xfId="0" applyNumberFormat="1" applyFont="1" applyFill="1" applyBorder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left" vertical="center" wrapText="1"/>
    </xf>
    <xf numFmtId="178" fontId="8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/>
    </xf>
    <xf numFmtId="178" fontId="1" fillId="5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6" borderId="1" xfId="0" applyFont="1" applyFill="1" applyBorder="1" applyAlignment="1">
      <alignment horizontal="left" vertical="center" shrinkToFit="1"/>
    </xf>
    <xf numFmtId="49" fontId="2" fillId="7" borderId="1" xfId="0" applyNumberFormat="1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shrinkToFit="1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shrinkToFit="1"/>
    </xf>
    <xf numFmtId="0" fontId="9" fillId="7" borderId="1" xfId="0" applyFont="1" applyFill="1" applyBorder="1" applyAlignment="1">
      <alignment horizontal="center" vertical="center" shrinkToFit="1"/>
    </xf>
    <xf numFmtId="178" fontId="2" fillId="7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78" fontId="2" fillId="7" borderId="1" xfId="0" applyNumberFormat="1" applyFont="1" applyFill="1" applyBorder="1" applyAlignment="1">
      <alignment horizontal="left" vertical="center" wrapText="1"/>
    </xf>
    <xf numFmtId="178" fontId="8" fillId="7" borderId="1" xfId="0" applyNumberFormat="1" applyFont="1" applyFill="1" applyBorder="1" applyAlignment="1">
      <alignment horizontal="center" vertical="center" shrinkToFit="1"/>
    </xf>
    <xf numFmtId="0" fontId="10" fillId="7" borderId="1" xfId="0" applyFont="1" applyFill="1" applyBorder="1" applyAlignment="1">
      <alignment horizontal="left" vertical="center" wrapText="1" shrinkToFit="1"/>
    </xf>
    <xf numFmtId="0" fontId="12" fillId="7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 shrinkToFit="1"/>
    </xf>
    <xf numFmtId="0" fontId="2" fillId="9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shrinkToFit="1"/>
    </xf>
    <xf numFmtId="0" fontId="2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wrapText="1" shrinkToFit="1"/>
    </xf>
    <xf numFmtId="0" fontId="13" fillId="7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shrinkToFit="1"/>
    </xf>
    <xf numFmtId="0" fontId="2" fillId="3" borderId="1" xfId="0" applyFont="1" applyFill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shrinkToFit="1"/>
    </xf>
    <xf numFmtId="0" fontId="1" fillId="7" borderId="1" xfId="0" applyFont="1" applyFill="1" applyBorder="1" applyAlignment="1">
      <alignment horizontal="left" vertical="center" wrapText="1" shrinkToFit="1"/>
    </xf>
    <xf numFmtId="0" fontId="2" fillId="11" borderId="1" xfId="0" applyFont="1" applyFill="1" applyBorder="1" applyAlignment="1">
      <alignment horizontal="left" vertical="center" shrinkToFit="1"/>
    </xf>
    <xf numFmtId="0" fontId="1" fillId="7" borderId="1" xfId="0" applyFont="1" applyFill="1" applyBorder="1" applyAlignment="1">
      <alignment horizontal="left" vertical="center" shrinkToFit="1"/>
    </xf>
    <xf numFmtId="0" fontId="14" fillId="7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center" vertical="center" shrinkToFit="1"/>
    </xf>
    <xf numFmtId="0" fontId="17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1" fillId="3" borderId="1" xfId="0" applyFont="1" applyFill="1" applyBorder="1" applyAlignment="1">
      <alignment horizontal="left" vertical="center" wrapText="1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4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8" fontId="15" fillId="2" borderId="1" xfId="0" applyNumberFormat="1" applyFont="1" applyFill="1" applyBorder="1" applyAlignment="1">
      <alignment horizontal="center" vertical="center" wrapText="1"/>
    </xf>
    <xf numFmtId="178" fontId="18" fillId="2" borderId="1" xfId="0" applyNumberFormat="1" applyFont="1" applyFill="1" applyBorder="1" applyAlignment="1">
      <alignment horizontal="center" vertical="center" shrinkToFit="1"/>
    </xf>
    <xf numFmtId="178" fontId="3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wrapText="1"/>
    </xf>
    <xf numFmtId="49" fontId="15" fillId="11" borderId="5" xfId="0" applyNumberFormat="1" applyFont="1" applyFill="1" applyBorder="1" applyAlignment="1">
      <alignment horizontal="center" vertical="center" wrapText="1"/>
    </xf>
    <xf numFmtId="49" fontId="15" fillId="11" borderId="6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left" vertical="center" wrapText="1"/>
    </xf>
    <xf numFmtId="0" fontId="15" fillId="11" borderId="1" xfId="0" applyFont="1" applyFill="1" applyBorder="1" applyAlignment="1">
      <alignment horizontal="center" vertical="center" wrapText="1"/>
    </xf>
    <xf numFmtId="178" fontId="4" fillId="11" borderId="1" xfId="0" applyNumberFormat="1" applyFont="1" applyFill="1" applyBorder="1" applyAlignment="1">
      <alignment horizontal="center" vertical="center" shrinkToFit="1"/>
    </xf>
    <xf numFmtId="178" fontId="8" fillId="11" borderId="1" xfId="0" applyNumberFormat="1" applyFont="1" applyFill="1" applyBorder="1" applyAlignment="1">
      <alignment horizontal="center" vertical="center" shrinkToFit="1"/>
    </xf>
    <xf numFmtId="0" fontId="2" fillId="11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0" fontId="7" fillId="4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4" borderId="12" xfId="0" applyNumberFormat="1" applyFont="1" applyFill="1" applyBorder="1">
      <alignment vertical="center"/>
    </xf>
    <xf numFmtId="178" fontId="3" fillId="0" borderId="1" xfId="0" applyNumberFormat="1" applyFont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5" fillId="2" borderId="4" xfId="0" applyNumberFormat="1" applyFont="1" applyFill="1" applyBorder="1" applyAlignment="1">
      <alignment horizontal="center" vertical="center" wrapText="1"/>
    </xf>
    <xf numFmtId="49" fontId="15" fillId="2" borderId="5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shrinkToFit="1"/>
    </xf>
    <xf numFmtId="49" fontId="15" fillId="11" borderId="4" xfId="0" applyNumberFormat="1" applyFont="1" applyFill="1" applyBorder="1" applyAlignment="1">
      <alignment horizontal="center" vertical="center" wrapText="1"/>
    </xf>
    <xf numFmtId="49" fontId="15" fillId="11" borderId="5" xfId="0" applyNumberFormat="1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zoomScale="85" zoomScaleNormal="85" workbookViewId="0">
      <pane ySplit="3" topLeftCell="A81" activePane="bottomLeft" state="frozen"/>
      <selection pane="bottomLeft" sqref="A1:W1"/>
    </sheetView>
  </sheetViews>
  <sheetFormatPr defaultColWidth="9" defaultRowHeight="13.5"/>
  <cols>
    <col min="1" max="1" width="17.75" style="6" customWidth="1"/>
    <col min="2" max="2" width="2.375" style="6" hidden="1" customWidth="1"/>
    <col min="3" max="3" width="9.125" style="13" customWidth="1"/>
    <col min="4" max="4" width="28.25" style="6" customWidth="1"/>
    <col min="5" max="6" width="7.5" style="6" customWidth="1"/>
    <col min="7" max="7" width="6" style="4" customWidth="1"/>
    <col min="8" max="8" width="2.75" style="4" customWidth="1"/>
    <col min="9" max="10" width="6.375" style="4" customWidth="1"/>
    <col min="11" max="11" width="8" style="4" customWidth="1"/>
    <col min="12" max="12" width="8.375" style="4" customWidth="1"/>
    <col min="13" max="14" width="7.625" style="4" customWidth="1"/>
    <col min="15" max="15" width="6.5" style="6" customWidth="1"/>
    <col min="16" max="16" width="7" style="6" customWidth="1"/>
    <col min="17" max="17" width="7" style="6" hidden="1" customWidth="1"/>
    <col min="18" max="19" width="5.875" style="6" hidden="1" customWidth="1"/>
    <col min="20" max="20" width="5.5" style="6" customWidth="1"/>
    <col min="21" max="21" width="34.125" style="14" customWidth="1"/>
    <col min="22" max="22" width="13.375" style="15" customWidth="1"/>
    <col min="23" max="23" width="21.875" style="15" customWidth="1"/>
    <col min="24" max="16384" width="9" style="6"/>
  </cols>
  <sheetData>
    <row r="1" spans="1:23" ht="54.95" customHeight="1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9"/>
      <c r="W1" s="130"/>
    </row>
    <row r="2" spans="1:23" ht="30.75" customHeight="1">
      <c r="A2" s="131" t="s">
        <v>1</v>
      </c>
      <c r="B2" s="131" t="s">
        <v>2</v>
      </c>
      <c r="C2" s="160" t="s">
        <v>3</v>
      </c>
      <c r="D2" s="131" t="s">
        <v>4</v>
      </c>
      <c r="E2" s="131" t="s">
        <v>5</v>
      </c>
      <c r="F2" s="131" t="s">
        <v>6</v>
      </c>
      <c r="G2" s="131" t="s">
        <v>7</v>
      </c>
      <c r="H2" s="131" t="s">
        <v>8</v>
      </c>
      <c r="I2" s="7" t="s">
        <v>9</v>
      </c>
      <c r="J2" s="161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131" t="s">
        <v>15</v>
      </c>
      <c r="P2" s="131"/>
      <c r="Q2" s="131"/>
      <c r="R2" s="131"/>
      <c r="S2" s="131"/>
      <c r="T2" s="131"/>
      <c r="U2" s="131" t="s">
        <v>16</v>
      </c>
      <c r="V2" s="131" t="s">
        <v>17</v>
      </c>
      <c r="W2" s="131" t="s">
        <v>18</v>
      </c>
    </row>
    <row r="3" spans="1:23" ht="30.75" customHeight="1">
      <c r="A3" s="131"/>
      <c r="B3" s="131"/>
      <c r="C3" s="160"/>
      <c r="D3" s="131"/>
      <c r="E3" s="131"/>
      <c r="F3" s="131"/>
      <c r="G3" s="131"/>
      <c r="H3" s="131"/>
      <c r="I3" s="7">
        <v>6100</v>
      </c>
      <c r="J3" s="162"/>
      <c r="K3" s="7">
        <v>5000</v>
      </c>
      <c r="L3" s="16">
        <f>M3-K3</f>
        <v>-1000</v>
      </c>
      <c r="M3" s="7">
        <v>4000</v>
      </c>
      <c r="N3" s="7">
        <v>5500</v>
      </c>
      <c r="O3" s="17" t="s">
        <v>19</v>
      </c>
      <c r="P3" s="7" t="s">
        <v>20</v>
      </c>
      <c r="Q3" s="7" t="s">
        <v>21</v>
      </c>
      <c r="R3" s="17" t="s">
        <v>22</v>
      </c>
      <c r="S3" s="17" t="s">
        <v>23</v>
      </c>
      <c r="T3" s="17" t="s">
        <v>24</v>
      </c>
      <c r="U3" s="131"/>
      <c r="V3" s="131"/>
      <c r="W3" s="131"/>
    </row>
    <row r="4" spans="1:23" s="1" customFormat="1" ht="50.1" customHeight="1">
      <c r="A4" s="18" t="s">
        <v>25</v>
      </c>
      <c r="B4" s="19">
        <v>1</v>
      </c>
      <c r="C4" s="20" t="s">
        <v>26</v>
      </c>
      <c r="D4" s="19" t="s">
        <v>27</v>
      </c>
      <c r="E4" s="19" t="s">
        <v>28</v>
      </c>
      <c r="F4" s="21" t="s">
        <v>29</v>
      </c>
      <c r="G4" s="11" t="s">
        <v>30</v>
      </c>
      <c r="H4" s="11">
        <v>4</v>
      </c>
      <c r="I4" s="22">
        <v>360</v>
      </c>
      <c r="J4" s="23" t="s">
        <v>30</v>
      </c>
      <c r="K4" s="24">
        <v>300</v>
      </c>
      <c r="L4" s="25">
        <v>-96</v>
      </c>
      <c r="M4" s="26">
        <v>204</v>
      </c>
      <c r="N4" s="26">
        <v>280.5</v>
      </c>
      <c r="O4" s="27">
        <v>204</v>
      </c>
      <c r="P4" s="28">
        <v>170</v>
      </c>
      <c r="Q4" s="28">
        <v>140</v>
      </c>
      <c r="R4" s="22">
        <v>10</v>
      </c>
      <c r="S4" s="22">
        <v>20</v>
      </c>
      <c r="T4" s="23">
        <v>34</v>
      </c>
      <c r="U4" s="29" t="s">
        <v>31</v>
      </c>
      <c r="V4" s="30" t="s">
        <v>32</v>
      </c>
      <c r="W4" s="31" t="s">
        <v>33</v>
      </c>
    </row>
    <row r="5" spans="1:23" s="1" customFormat="1" ht="50.1" customHeight="1">
      <c r="A5" s="18" t="s">
        <v>25</v>
      </c>
      <c r="B5" s="19"/>
      <c r="C5" s="20"/>
      <c r="D5" s="19" t="s">
        <v>34</v>
      </c>
      <c r="E5" s="19" t="s">
        <v>28</v>
      </c>
      <c r="F5" s="21" t="s">
        <v>29</v>
      </c>
      <c r="G5" s="11" t="s">
        <v>30</v>
      </c>
      <c r="H5" s="11">
        <v>4</v>
      </c>
      <c r="I5" s="22"/>
      <c r="J5" s="23"/>
      <c r="K5" s="24"/>
      <c r="L5" s="25"/>
      <c r="M5" s="26"/>
      <c r="N5" s="26"/>
      <c r="O5" s="27"/>
      <c r="P5" s="28"/>
      <c r="Q5" s="28"/>
      <c r="R5" s="22"/>
      <c r="S5" s="22"/>
      <c r="T5" s="23"/>
      <c r="U5" s="29" t="s">
        <v>31</v>
      </c>
      <c r="V5" s="30"/>
      <c r="W5" s="31"/>
    </row>
    <row r="6" spans="1:23" s="1" customFormat="1" ht="30" customHeight="1">
      <c r="A6" s="18" t="s">
        <v>25</v>
      </c>
      <c r="B6" s="19">
        <v>1</v>
      </c>
      <c r="C6" s="20" t="s">
        <v>35</v>
      </c>
      <c r="D6" s="32" t="s">
        <v>36</v>
      </c>
      <c r="E6" s="19" t="s">
        <v>28</v>
      </c>
      <c r="F6" s="21" t="s">
        <v>29</v>
      </c>
      <c r="G6" s="11"/>
      <c r="H6" s="11"/>
      <c r="I6" s="22">
        <v>0</v>
      </c>
      <c r="J6" s="11" t="s">
        <v>30</v>
      </c>
      <c r="K6" s="24">
        <v>0</v>
      </c>
      <c r="L6" s="25">
        <v>20</v>
      </c>
      <c r="M6" s="26">
        <v>20</v>
      </c>
      <c r="N6" s="26">
        <v>27.5</v>
      </c>
      <c r="O6" s="27">
        <v>20</v>
      </c>
      <c r="P6" s="28">
        <v>20</v>
      </c>
      <c r="Q6" s="28">
        <v>20</v>
      </c>
      <c r="R6" s="22"/>
      <c r="S6" s="22"/>
      <c r="T6" s="22"/>
      <c r="U6" s="33" t="s">
        <v>37</v>
      </c>
      <c r="V6" s="34"/>
      <c r="W6" s="31"/>
    </row>
    <row r="7" spans="1:23" s="1" customFormat="1" ht="30" customHeight="1">
      <c r="A7" s="18" t="s">
        <v>25</v>
      </c>
      <c r="B7" s="19">
        <v>0</v>
      </c>
      <c r="C7" s="20" t="s">
        <v>35</v>
      </c>
      <c r="D7" s="32" t="s">
        <v>36</v>
      </c>
      <c r="E7" s="19" t="s">
        <v>28</v>
      </c>
      <c r="F7" s="35" t="s">
        <v>38</v>
      </c>
      <c r="G7" s="11"/>
      <c r="H7" s="11"/>
      <c r="I7" s="22">
        <v>0</v>
      </c>
      <c r="J7" s="11" t="s">
        <v>30</v>
      </c>
      <c r="K7" s="24">
        <v>0</v>
      </c>
      <c r="L7" s="25">
        <v>20</v>
      </c>
      <c r="M7" s="26">
        <v>20</v>
      </c>
      <c r="N7" s="26">
        <v>27.5</v>
      </c>
      <c r="O7" s="27">
        <v>20</v>
      </c>
      <c r="P7" s="28">
        <v>20</v>
      </c>
      <c r="Q7" s="28">
        <v>20</v>
      </c>
      <c r="R7" s="22"/>
      <c r="S7" s="22"/>
      <c r="T7" s="22"/>
      <c r="U7" s="33" t="s">
        <v>37</v>
      </c>
      <c r="V7" s="34"/>
      <c r="W7" s="31"/>
    </row>
    <row r="8" spans="1:23" s="2" customFormat="1" ht="33" customHeight="1">
      <c r="A8" s="18" t="s">
        <v>25</v>
      </c>
      <c r="B8" s="36">
        <v>1</v>
      </c>
      <c r="C8" s="37" t="s">
        <v>39</v>
      </c>
      <c r="D8" s="19" t="s">
        <v>40</v>
      </c>
      <c r="E8" s="36" t="s">
        <v>40</v>
      </c>
      <c r="F8" s="35" t="s">
        <v>29</v>
      </c>
      <c r="G8" s="38" t="s">
        <v>30</v>
      </c>
      <c r="H8" s="38">
        <v>4</v>
      </c>
      <c r="I8" s="39">
        <v>135</v>
      </c>
      <c r="J8" s="23" t="s">
        <v>30</v>
      </c>
      <c r="K8" s="24">
        <v>120</v>
      </c>
      <c r="L8" s="25">
        <v>-40</v>
      </c>
      <c r="M8" s="26">
        <v>80</v>
      </c>
      <c r="N8" s="26">
        <v>110</v>
      </c>
      <c r="O8" s="27">
        <v>80</v>
      </c>
      <c r="P8" s="28">
        <v>60</v>
      </c>
      <c r="Q8" s="28">
        <v>40</v>
      </c>
      <c r="R8" s="39">
        <v>10</v>
      </c>
      <c r="S8" s="39">
        <v>10</v>
      </c>
      <c r="T8" s="22">
        <v>20</v>
      </c>
      <c r="U8" s="40" t="s">
        <v>31</v>
      </c>
      <c r="V8" s="34"/>
      <c r="W8" s="41" t="s">
        <v>41</v>
      </c>
    </row>
    <row r="9" spans="1:23" s="1" customFormat="1" ht="36" customHeight="1">
      <c r="A9" s="19" t="s">
        <v>42</v>
      </c>
      <c r="B9" s="36">
        <v>1</v>
      </c>
      <c r="C9" s="37" t="s">
        <v>43</v>
      </c>
      <c r="D9" s="19" t="s">
        <v>44</v>
      </c>
      <c r="E9" s="36" t="s">
        <v>28</v>
      </c>
      <c r="F9" s="35" t="s">
        <v>29</v>
      </c>
      <c r="G9" s="38" t="s">
        <v>30</v>
      </c>
      <c r="H9" s="38">
        <v>4</v>
      </c>
      <c r="I9" s="39">
        <v>210</v>
      </c>
      <c r="J9" s="39"/>
      <c r="K9" s="24">
        <v>180</v>
      </c>
      <c r="L9" s="25">
        <v>-100</v>
      </c>
      <c r="M9" s="42">
        <v>80</v>
      </c>
      <c r="N9" s="26">
        <v>110</v>
      </c>
      <c r="O9" s="27">
        <v>80</v>
      </c>
      <c r="P9" s="28">
        <v>50</v>
      </c>
      <c r="Q9" s="43">
        <v>30</v>
      </c>
      <c r="R9" s="39">
        <v>10</v>
      </c>
      <c r="S9" s="39">
        <v>10</v>
      </c>
      <c r="T9" s="22">
        <v>30</v>
      </c>
      <c r="U9" s="40" t="s">
        <v>45</v>
      </c>
      <c r="V9" s="30" t="s">
        <v>46</v>
      </c>
      <c r="W9" s="44" t="s">
        <v>47</v>
      </c>
    </row>
    <row r="10" spans="1:23" s="1" customFormat="1" ht="36" customHeight="1">
      <c r="A10" s="19"/>
      <c r="B10" s="36"/>
      <c r="C10" s="37"/>
      <c r="D10" s="19"/>
      <c r="E10" s="36"/>
      <c r="F10" s="35"/>
      <c r="G10" s="38"/>
      <c r="H10" s="38"/>
      <c r="I10" s="39"/>
      <c r="J10" s="39"/>
      <c r="K10" s="24"/>
      <c r="L10" s="25"/>
      <c r="M10" s="42"/>
      <c r="N10" s="26"/>
      <c r="O10" s="27"/>
      <c r="P10" s="28"/>
      <c r="Q10" s="43"/>
      <c r="R10" s="39"/>
      <c r="S10" s="39"/>
      <c r="T10" s="22"/>
      <c r="U10" s="40"/>
      <c r="V10" s="30"/>
      <c r="W10" s="44"/>
    </row>
    <row r="11" spans="1:23" s="1" customFormat="1" ht="30.95" customHeight="1">
      <c r="A11" s="19" t="s">
        <v>42</v>
      </c>
      <c r="B11" s="36">
        <v>0</v>
      </c>
      <c r="C11" s="37" t="s">
        <v>43</v>
      </c>
      <c r="D11" s="36" t="s">
        <v>48</v>
      </c>
      <c r="E11" s="36" t="s">
        <v>28</v>
      </c>
      <c r="F11" s="35" t="s">
        <v>38</v>
      </c>
      <c r="G11" s="38" t="s">
        <v>30</v>
      </c>
      <c r="H11" s="38">
        <v>4</v>
      </c>
      <c r="I11" s="39">
        <v>120</v>
      </c>
      <c r="J11" s="39"/>
      <c r="K11" s="24">
        <v>90</v>
      </c>
      <c r="L11" s="25">
        <v>10</v>
      </c>
      <c r="M11" s="26">
        <v>100</v>
      </c>
      <c r="N11" s="26">
        <v>137.5</v>
      </c>
      <c r="O11" s="27">
        <v>100</v>
      </c>
      <c r="P11" s="28">
        <v>86</v>
      </c>
      <c r="Q11" s="28">
        <v>86</v>
      </c>
      <c r="R11" s="39"/>
      <c r="S11" s="39"/>
      <c r="T11" s="22">
        <v>14</v>
      </c>
      <c r="U11" s="40" t="s">
        <v>45</v>
      </c>
      <c r="V11" s="44" t="s">
        <v>49</v>
      </c>
      <c r="W11" s="44" t="s">
        <v>50</v>
      </c>
    </row>
    <row r="12" spans="1:23" s="2" customFormat="1" ht="24.95" customHeight="1">
      <c r="A12" s="19"/>
      <c r="B12" s="19"/>
      <c r="C12" s="20"/>
      <c r="D12" s="19"/>
      <c r="E12" s="19"/>
      <c r="F12" s="21"/>
      <c r="G12" s="11"/>
      <c r="H12" s="11"/>
      <c r="I12" s="22"/>
      <c r="J12" s="22"/>
      <c r="K12" s="24"/>
      <c r="L12" s="25"/>
      <c r="M12" s="26"/>
      <c r="N12" s="26"/>
      <c r="O12" s="27"/>
      <c r="P12" s="28"/>
      <c r="Q12" s="28"/>
      <c r="R12" s="22"/>
      <c r="S12" s="22"/>
      <c r="T12" s="22"/>
      <c r="U12" s="45"/>
      <c r="V12" s="46"/>
      <c r="W12" s="31"/>
    </row>
    <row r="13" spans="1:23" s="2" customFormat="1" ht="24.95" customHeight="1">
      <c r="A13" s="19" t="s">
        <v>42</v>
      </c>
      <c r="B13" s="19">
        <v>1</v>
      </c>
      <c r="C13" s="20" t="s">
        <v>51</v>
      </c>
      <c r="D13" s="19" t="s">
        <v>52</v>
      </c>
      <c r="E13" s="19" t="s">
        <v>28</v>
      </c>
      <c r="F13" s="21" t="s">
        <v>29</v>
      </c>
      <c r="G13" s="11"/>
      <c r="H13" s="11">
        <v>4</v>
      </c>
      <c r="I13" s="22">
        <v>35</v>
      </c>
      <c r="J13" s="22"/>
      <c r="K13" s="24">
        <v>0</v>
      </c>
      <c r="L13" s="25">
        <v>30</v>
      </c>
      <c r="M13" s="26">
        <v>30</v>
      </c>
      <c r="N13" s="26">
        <v>41.25</v>
      </c>
      <c r="O13" s="27">
        <v>30</v>
      </c>
      <c r="P13" s="28">
        <v>30</v>
      </c>
      <c r="Q13" s="28">
        <v>30</v>
      </c>
      <c r="R13" s="22"/>
      <c r="S13" s="22"/>
      <c r="T13" s="22"/>
      <c r="U13" s="45" t="s">
        <v>53</v>
      </c>
      <c r="V13" s="46" t="s">
        <v>54</v>
      </c>
      <c r="W13" s="31" t="s">
        <v>55</v>
      </c>
    </row>
    <row r="14" spans="1:23" s="1" customFormat="1" ht="36" customHeight="1">
      <c r="A14" s="18" t="s">
        <v>56</v>
      </c>
      <c r="B14" s="36">
        <v>1</v>
      </c>
      <c r="C14" s="37" t="s">
        <v>57</v>
      </c>
      <c r="D14" s="19" t="s">
        <v>58</v>
      </c>
      <c r="E14" s="36" t="s">
        <v>59</v>
      </c>
      <c r="F14" s="35" t="s">
        <v>29</v>
      </c>
      <c r="G14" s="38" t="s">
        <v>30</v>
      </c>
      <c r="H14" s="38">
        <v>4</v>
      </c>
      <c r="I14" s="39">
        <v>170</v>
      </c>
      <c r="J14" s="39"/>
      <c r="K14" s="24">
        <v>130</v>
      </c>
      <c r="L14" s="25">
        <v>-22</v>
      </c>
      <c r="M14" s="26">
        <v>108</v>
      </c>
      <c r="N14" s="26">
        <v>148.5</v>
      </c>
      <c r="O14" s="27">
        <v>108</v>
      </c>
      <c r="P14" s="28">
        <v>80</v>
      </c>
      <c r="Q14" s="28">
        <v>50</v>
      </c>
      <c r="R14" s="39">
        <v>20</v>
      </c>
      <c r="S14" s="39">
        <v>10</v>
      </c>
      <c r="T14" s="23">
        <v>28</v>
      </c>
      <c r="U14" s="40" t="s">
        <v>31</v>
      </c>
      <c r="V14" s="34"/>
      <c r="W14" s="41" t="s">
        <v>60</v>
      </c>
    </row>
    <row r="15" spans="1:23" s="2" customFormat="1" ht="24.95" customHeight="1">
      <c r="A15" s="19" t="s">
        <v>61</v>
      </c>
      <c r="B15" s="36">
        <v>1</v>
      </c>
      <c r="C15" s="37" t="s">
        <v>62</v>
      </c>
      <c r="D15" s="36" t="s">
        <v>59</v>
      </c>
      <c r="E15" s="36" t="s">
        <v>59</v>
      </c>
      <c r="F15" s="35" t="s">
        <v>29</v>
      </c>
      <c r="G15" s="38"/>
      <c r="H15" s="38">
        <v>4</v>
      </c>
      <c r="I15" s="39">
        <v>0</v>
      </c>
      <c r="J15" s="39"/>
      <c r="K15" s="24">
        <v>80</v>
      </c>
      <c r="L15" s="25">
        <v>20</v>
      </c>
      <c r="M15" s="26">
        <v>100</v>
      </c>
      <c r="N15" s="26">
        <v>137.5</v>
      </c>
      <c r="O15" s="27">
        <v>100</v>
      </c>
      <c r="P15" s="28">
        <v>80</v>
      </c>
      <c r="Q15" s="28">
        <v>60</v>
      </c>
      <c r="R15" s="39">
        <v>10</v>
      </c>
      <c r="S15" s="39">
        <v>10</v>
      </c>
      <c r="T15" s="22">
        <v>20</v>
      </c>
      <c r="U15" s="47" t="s">
        <v>63</v>
      </c>
      <c r="V15" s="44" t="s">
        <v>49</v>
      </c>
      <c r="W15" s="41" t="s">
        <v>64</v>
      </c>
    </row>
    <row r="16" spans="1:23" s="2" customFormat="1" ht="24.95" customHeight="1">
      <c r="A16" s="19" t="s">
        <v>61</v>
      </c>
      <c r="B16" s="36">
        <v>0</v>
      </c>
      <c r="C16" s="37" t="s">
        <v>62</v>
      </c>
      <c r="D16" s="36" t="s">
        <v>59</v>
      </c>
      <c r="E16" s="36" t="s">
        <v>59</v>
      </c>
      <c r="F16" s="35" t="s">
        <v>38</v>
      </c>
      <c r="G16" s="38"/>
      <c r="H16" s="38">
        <v>4</v>
      </c>
      <c r="I16" s="39">
        <v>0</v>
      </c>
      <c r="J16" s="39"/>
      <c r="K16" s="24">
        <v>70</v>
      </c>
      <c r="L16" s="25">
        <v>30</v>
      </c>
      <c r="M16" s="26">
        <v>100</v>
      </c>
      <c r="N16" s="26">
        <v>137.5</v>
      </c>
      <c r="O16" s="27">
        <v>100</v>
      </c>
      <c r="P16" s="28">
        <v>80</v>
      </c>
      <c r="Q16" s="28">
        <v>60</v>
      </c>
      <c r="R16" s="39">
        <v>10</v>
      </c>
      <c r="S16" s="39">
        <v>10</v>
      </c>
      <c r="T16" s="22">
        <v>20</v>
      </c>
      <c r="U16" s="47" t="s">
        <v>63</v>
      </c>
      <c r="V16" s="44" t="s">
        <v>49</v>
      </c>
      <c r="W16" s="41" t="s">
        <v>64</v>
      </c>
    </row>
    <row r="17" spans="1:23" s="2" customFormat="1" ht="24.95" customHeight="1">
      <c r="A17" s="19" t="s">
        <v>61</v>
      </c>
      <c r="B17" s="36">
        <v>1</v>
      </c>
      <c r="C17" s="37" t="s">
        <v>65</v>
      </c>
      <c r="D17" s="36" t="s">
        <v>66</v>
      </c>
      <c r="E17" s="36" t="s">
        <v>59</v>
      </c>
      <c r="F17" s="35" t="s">
        <v>38</v>
      </c>
      <c r="G17" s="38"/>
      <c r="H17" s="38">
        <v>4</v>
      </c>
      <c r="I17" s="39">
        <v>0</v>
      </c>
      <c r="J17" s="11" t="s">
        <v>30</v>
      </c>
      <c r="K17" s="24">
        <v>40</v>
      </c>
      <c r="L17" s="25">
        <v>-10</v>
      </c>
      <c r="M17" s="26">
        <v>30</v>
      </c>
      <c r="N17" s="26">
        <v>41.25</v>
      </c>
      <c r="O17" s="27">
        <v>30</v>
      </c>
      <c r="P17" s="28">
        <v>20</v>
      </c>
      <c r="Q17" s="28">
        <v>20</v>
      </c>
      <c r="R17" s="39"/>
      <c r="S17" s="39"/>
      <c r="T17" s="22">
        <v>10</v>
      </c>
      <c r="U17" s="47" t="s">
        <v>63</v>
      </c>
      <c r="V17" s="46" t="s">
        <v>54</v>
      </c>
      <c r="W17" s="41"/>
    </row>
    <row r="18" spans="1:23" s="2" customFormat="1" ht="32.1" customHeight="1">
      <c r="A18" s="19" t="s">
        <v>61</v>
      </c>
      <c r="B18" s="19">
        <v>1</v>
      </c>
      <c r="C18" s="20" t="s">
        <v>67</v>
      </c>
      <c r="D18" s="19" t="s">
        <v>68</v>
      </c>
      <c r="E18" s="19" t="s">
        <v>59</v>
      </c>
      <c r="F18" s="21" t="s">
        <v>29</v>
      </c>
      <c r="G18" s="11"/>
      <c r="H18" s="11">
        <v>4</v>
      </c>
      <c r="I18" s="22">
        <v>40</v>
      </c>
      <c r="J18" s="22"/>
      <c r="K18" s="24">
        <v>0</v>
      </c>
      <c r="L18" s="25">
        <v>30</v>
      </c>
      <c r="M18" s="26">
        <v>30</v>
      </c>
      <c r="N18" s="26">
        <v>41.25</v>
      </c>
      <c r="O18" s="27">
        <v>30</v>
      </c>
      <c r="P18" s="28">
        <v>15</v>
      </c>
      <c r="Q18" s="28">
        <v>15</v>
      </c>
      <c r="R18" s="22"/>
      <c r="S18" s="22"/>
      <c r="T18" s="22">
        <v>15</v>
      </c>
      <c r="U18" s="45" t="s">
        <v>69</v>
      </c>
      <c r="V18" s="46" t="s">
        <v>54</v>
      </c>
      <c r="W18" s="31" t="s">
        <v>70</v>
      </c>
    </row>
    <row r="19" spans="1:23" s="2" customFormat="1" ht="24.95" customHeight="1">
      <c r="A19" s="18" t="s">
        <v>71</v>
      </c>
      <c r="B19" s="36">
        <v>1</v>
      </c>
      <c r="C19" s="37" t="s">
        <v>72</v>
      </c>
      <c r="D19" s="36" t="s">
        <v>73</v>
      </c>
      <c r="E19" s="36" t="s">
        <v>74</v>
      </c>
      <c r="F19" s="35" t="s">
        <v>29</v>
      </c>
      <c r="G19" s="38"/>
      <c r="H19" s="38">
        <v>4</v>
      </c>
      <c r="I19" s="39">
        <v>95</v>
      </c>
      <c r="J19" s="11" t="s">
        <v>30</v>
      </c>
      <c r="K19" s="24">
        <v>85</v>
      </c>
      <c r="L19" s="48">
        <v>-25</v>
      </c>
      <c r="M19" s="26">
        <v>60</v>
      </c>
      <c r="N19" s="26">
        <v>82.5</v>
      </c>
      <c r="O19" s="27">
        <v>60</v>
      </c>
      <c r="P19" s="28">
        <v>20</v>
      </c>
      <c r="Q19" s="28">
        <v>20</v>
      </c>
      <c r="R19" s="49"/>
      <c r="S19" s="49"/>
      <c r="T19" s="50">
        <v>40</v>
      </c>
      <c r="U19" s="40" t="s">
        <v>75</v>
      </c>
      <c r="V19" s="46" t="s">
        <v>54</v>
      </c>
      <c r="W19" s="41"/>
    </row>
    <row r="20" spans="1:23" s="2" customFormat="1" ht="24.95" customHeight="1">
      <c r="A20" s="18"/>
      <c r="B20" s="36"/>
      <c r="C20" s="37"/>
      <c r="D20" s="36"/>
      <c r="E20" s="36"/>
      <c r="F20" s="35"/>
      <c r="G20" s="38"/>
      <c r="H20" s="38"/>
      <c r="I20" s="39"/>
      <c r="J20" s="11"/>
      <c r="K20" s="24"/>
      <c r="L20" s="48"/>
      <c r="M20" s="26"/>
      <c r="N20" s="26"/>
      <c r="O20" s="27"/>
      <c r="P20" s="28"/>
      <c r="Q20" s="28"/>
      <c r="R20" s="49"/>
      <c r="S20" s="49"/>
      <c r="T20" s="50"/>
      <c r="U20" s="40"/>
      <c r="V20" s="46"/>
      <c r="W20" s="41"/>
    </row>
    <row r="21" spans="1:23" s="2" customFormat="1" ht="24.95" customHeight="1">
      <c r="A21" s="18" t="s">
        <v>71</v>
      </c>
      <c r="B21" s="36">
        <v>0</v>
      </c>
      <c r="C21" s="37" t="s">
        <v>72</v>
      </c>
      <c r="D21" s="36" t="s">
        <v>76</v>
      </c>
      <c r="E21" s="36" t="s">
        <v>74</v>
      </c>
      <c r="F21" s="35" t="s">
        <v>38</v>
      </c>
      <c r="G21" s="38"/>
      <c r="H21" s="38">
        <v>4</v>
      </c>
      <c r="I21" s="39">
        <v>40</v>
      </c>
      <c r="J21" s="11" t="s">
        <v>30</v>
      </c>
      <c r="K21" s="24">
        <v>30</v>
      </c>
      <c r="L21" s="25">
        <v>0</v>
      </c>
      <c r="M21" s="26">
        <v>30</v>
      </c>
      <c r="N21" s="26">
        <v>41.25</v>
      </c>
      <c r="O21" s="27">
        <v>30</v>
      </c>
      <c r="P21" s="28">
        <v>30</v>
      </c>
      <c r="Q21" s="28">
        <v>30</v>
      </c>
      <c r="R21" s="39"/>
      <c r="S21" s="39"/>
      <c r="T21" s="22"/>
      <c r="U21" s="40" t="s">
        <v>75</v>
      </c>
      <c r="V21" s="41"/>
      <c r="W21" s="41"/>
    </row>
    <row r="22" spans="1:23" s="2" customFormat="1" ht="32.1" customHeight="1">
      <c r="A22" s="18"/>
      <c r="B22" s="36"/>
      <c r="C22" s="37"/>
      <c r="D22" s="36"/>
      <c r="E22" s="36"/>
      <c r="F22" s="35"/>
      <c r="G22" s="38"/>
      <c r="H22" s="38"/>
      <c r="I22" s="39"/>
      <c r="J22" s="23"/>
      <c r="K22" s="24"/>
      <c r="L22" s="25"/>
      <c r="M22" s="42"/>
      <c r="N22" s="26"/>
      <c r="O22" s="27"/>
      <c r="P22" s="28"/>
      <c r="Q22" s="28"/>
      <c r="R22" s="39"/>
      <c r="S22" s="39"/>
      <c r="T22" s="22"/>
      <c r="U22" s="40"/>
      <c r="V22" s="46"/>
      <c r="W22" s="41"/>
    </row>
    <row r="23" spans="1:23" s="2" customFormat="1" ht="32.1" customHeight="1">
      <c r="A23" s="18" t="s">
        <v>71</v>
      </c>
      <c r="B23" s="36">
        <v>1</v>
      </c>
      <c r="C23" s="37" t="s">
        <v>77</v>
      </c>
      <c r="D23" s="36" t="s">
        <v>78</v>
      </c>
      <c r="E23" s="36" t="s">
        <v>79</v>
      </c>
      <c r="F23" s="35" t="s">
        <v>29</v>
      </c>
      <c r="G23" s="38"/>
      <c r="H23" s="38">
        <v>4</v>
      </c>
      <c r="I23" s="39">
        <v>50</v>
      </c>
      <c r="J23" s="23" t="s">
        <v>30</v>
      </c>
      <c r="K23" s="24">
        <v>50</v>
      </c>
      <c r="L23" s="25">
        <v>-30</v>
      </c>
      <c r="M23" s="42">
        <v>20</v>
      </c>
      <c r="N23" s="26">
        <v>27.5</v>
      </c>
      <c r="O23" s="27">
        <v>20</v>
      </c>
      <c r="P23" s="28">
        <v>0</v>
      </c>
      <c r="Q23" s="28">
        <v>0</v>
      </c>
      <c r="R23" s="39"/>
      <c r="S23" s="39"/>
      <c r="T23" s="22">
        <v>20</v>
      </c>
      <c r="U23" s="40"/>
      <c r="V23" s="46" t="s">
        <v>80</v>
      </c>
      <c r="W23" s="41"/>
    </row>
    <row r="24" spans="1:23" s="2" customFormat="1" ht="32.1" customHeight="1">
      <c r="A24" s="18" t="s">
        <v>71</v>
      </c>
      <c r="B24" s="36">
        <v>0</v>
      </c>
      <c r="C24" s="37" t="s">
        <v>77</v>
      </c>
      <c r="D24" s="36" t="s">
        <v>78</v>
      </c>
      <c r="E24" s="36" t="s">
        <v>79</v>
      </c>
      <c r="F24" s="35" t="s">
        <v>38</v>
      </c>
      <c r="G24" s="38"/>
      <c r="H24" s="38">
        <v>4</v>
      </c>
      <c r="I24" s="39">
        <v>30</v>
      </c>
      <c r="J24" s="23" t="s">
        <v>30</v>
      </c>
      <c r="K24" s="24">
        <v>30</v>
      </c>
      <c r="L24" s="25">
        <v>-10</v>
      </c>
      <c r="M24" s="26">
        <v>20</v>
      </c>
      <c r="N24" s="26">
        <v>27.5</v>
      </c>
      <c r="O24" s="27">
        <v>20</v>
      </c>
      <c r="P24" s="28">
        <v>20</v>
      </c>
      <c r="Q24" s="28">
        <v>20</v>
      </c>
      <c r="R24" s="39"/>
      <c r="S24" s="39"/>
      <c r="T24" s="22"/>
      <c r="U24" s="40"/>
      <c r="V24" s="46" t="s">
        <v>80</v>
      </c>
      <c r="W24" s="41"/>
    </row>
    <row r="25" spans="1:23" s="2" customFormat="1" ht="24.95" customHeight="1">
      <c r="A25" s="18" t="s">
        <v>71</v>
      </c>
      <c r="B25" s="36">
        <v>1</v>
      </c>
      <c r="C25" s="37">
        <v>120601</v>
      </c>
      <c r="D25" s="36" t="s">
        <v>81</v>
      </c>
      <c r="E25" s="36" t="s">
        <v>74</v>
      </c>
      <c r="F25" s="35" t="s">
        <v>29</v>
      </c>
      <c r="G25" s="38"/>
      <c r="H25" s="38">
        <v>4</v>
      </c>
      <c r="I25" s="39">
        <v>45</v>
      </c>
      <c r="J25" s="23" t="s">
        <v>30</v>
      </c>
      <c r="K25" s="24">
        <v>30</v>
      </c>
      <c r="L25" s="25">
        <v>-10</v>
      </c>
      <c r="M25" s="26">
        <v>20</v>
      </c>
      <c r="N25" s="26">
        <v>27.5</v>
      </c>
      <c r="O25" s="27">
        <v>20</v>
      </c>
      <c r="P25" s="28">
        <v>10</v>
      </c>
      <c r="Q25" s="28">
        <v>10</v>
      </c>
      <c r="R25" s="39"/>
      <c r="S25" s="39"/>
      <c r="T25" s="22">
        <v>10</v>
      </c>
      <c r="U25" s="40"/>
      <c r="V25" s="30" t="s">
        <v>82</v>
      </c>
      <c r="W25" s="44" t="s">
        <v>83</v>
      </c>
    </row>
    <row r="26" spans="1:23" s="2" customFormat="1" ht="24.95" customHeight="1">
      <c r="A26" s="18" t="s">
        <v>71</v>
      </c>
      <c r="B26" s="36">
        <v>0</v>
      </c>
      <c r="C26" s="37">
        <v>120601</v>
      </c>
      <c r="D26" s="36" t="s">
        <v>81</v>
      </c>
      <c r="E26" s="36" t="s">
        <v>74</v>
      </c>
      <c r="F26" s="35" t="s">
        <v>38</v>
      </c>
      <c r="G26" s="38"/>
      <c r="H26" s="38">
        <v>4</v>
      </c>
      <c r="I26" s="39">
        <v>35</v>
      </c>
      <c r="J26" s="23" t="s">
        <v>30</v>
      </c>
      <c r="K26" s="24">
        <v>30</v>
      </c>
      <c r="L26" s="25">
        <v>0</v>
      </c>
      <c r="M26" s="26">
        <v>30</v>
      </c>
      <c r="N26" s="26">
        <v>41.25</v>
      </c>
      <c r="O26" s="27">
        <v>30</v>
      </c>
      <c r="P26" s="28">
        <v>20</v>
      </c>
      <c r="Q26" s="28">
        <v>20</v>
      </c>
      <c r="R26" s="39"/>
      <c r="S26" s="39"/>
      <c r="T26" s="22">
        <v>10</v>
      </c>
      <c r="U26" s="40"/>
      <c r="V26" s="30" t="s">
        <v>82</v>
      </c>
      <c r="W26" s="44" t="s">
        <v>83</v>
      </c>
    </row>
    <row r="27" spans="1:23" s="2" customFormat="1" ht="24.95" customHeight="1">
      <c r="A27" s="18" t="s">
        <v>71</v>
      </c>
      <c r="B27" s="51">
        <v>0</v>
      </c>
      <c r="C27" s="52" t="s">
        <v>84</v>
      </c>
      <c r="D27" s="53" t="s">
        <v>85</v>
      </c>
      <c r="E27" s="53" t="s">
        <v>79</v>
      </c>
      <c r="F27" s="54" t="s">
        <v>29</v>
      </c>
      <c r="G27" s="55"/>
      <c r="H27" s="55">
        <v>4</v>
      </c>
      <c r="I27" s="56">
        <v>60</v>
      </c>
      <c r="J27" s="57" t="s">
        <v>30</v>
      </c>
      <c r="K27" s="58">
        <v>0</v>
      </c>
      <c r="L27" s="59">
        <v>0</v>
      </c>
      <c r="M27" s="58">
        <v>0</v>
      </c>
      <c r="N27" s="26">
        <v>0</v>
      </c>
      <c r="O27" s="60">
        <v>0</v>
      </c>
      <c r="P27" s="61">
        <v>0</v>
      </c>
      <c r="Q27" s="61">
        <v>0</v>
      </c>
      <c r="R27" s="56"/>
      <c r="S27" s="56"/>
      <c r="T27" s="56"/>
      <c r="U27" s="62" t="s">
        <v>86</v>
      </c>
      <c r="V27" s="63" t="s">
        <v>87</v>
      </c>
      <c r="W27" s="64"/>
    </row>
    <row r="28" spans="1:23" s="2" customFormat="1" ht="24.95" customHeight="1">
      <c r="A28" s="18" t="s">
        <v>71</v>
      </c>
      <c r="B28" s="36">
        <v>1</v>
      </c>
      <c r="C28" s="37" t="s">
        <v>84</v>
      </c>
      <c r="D28" s="36" t="s">
        <v>85</v>
      </c>
      <c r="E28" s="36" t="s">
        <v>79</v>
      </c>
      <c r="F28" s="35" t="s">
        <v>38</v>
      </c>
      <c r="G28" s="38"/>
      <c r="H28" s="38">
        <v>4</v>
      </c>
      <c r="I28" s="39">
        <v>80</v>
      </c>
      <c r="J28" s="23" t="s">
        <v>30</v>
      </c>
      <c r="K28" s="24">
        <v>70</v>
      </c>
      <c r="L28" s="25">
        <v>-10</v>
      </c>
      <c r="M28" s="26">
        <v>60</v>
      </c>
      <c r="N28" s="26">
        <v>82.5</v>
      </c>
      <c r="O28" s="27">
        <v>60</v>
      </c>
      <c r="P28" s="28">
        <v>45</v>
      </c>
      <c r="Q28" s="28">
        <v>45</v>
      </c>
      <c r="R28" s="39"/>
      <c r="S28" s="39"/>
      <c r="T28" s="22">
        <v>15</v>
      </c>
      <c r="U28" s="40"/>
      <c r="V28" s="30" t="s">
        <v>82</v>
      </c>
      <c r="W28" s="44" t="s">
        <v>88</v>
      </c>
    </row>
    <row r="29" spans="1:23" s="2" customFormat="1" ht="36.950000000000003" customHeight="1">
      <c r="A29" s="18" t="s">
        <v>71</v>
      </c>
      <c r="B29" s="65">
        <v>0</v>
      </c>
      <c r="C29" s="52">
        <v>120801</v>
      </c>
      <c r="D29" s="53" t="s">
        <v>89</v>
      </c>
      <c r="E29" s="53" t="s">
        <v>74</v>
      </c>
      <c r="F29" s="54" t="s">
        <v>29</v>
      </c>
      <c r="G29" s="55"/>
      <c r="H29" s="55">
        <v>4</v>
      </c>
      <c r="I29" s="56">
        <v>40</v>
      </c>
      <c r="J29" s="57" t="s">
        <v>30</v>
      </c>
      <c r="K29" s="58">
        <v>20</v>
      </c>
      <c r="L29" s="59">
        <v>-20</v>
      </c>
      <c r="M29" s="58">
        <v>0</v>
      </c>
      <c r="N29" s="26">
        <v>0</v>
      </c>
      <c r="O29" s="60">
        <v>0</v>
      </c>
      <c r="P29" s="61">
        <v>0</v>
      </c>
      <c r="Q29" s="61">
        <v>0</v>
      </c>
      <c r="R29" s="56"/>
      <c r="S29" s="56"/>
      <c r="T29" s="56"/>
      <c r="U29" s="62" t="s">
        <v>90</v>
      </c>
      <c r="V29" s="63" t="s">
        <v>91</v>
      </c>
      <c r="W29" s="64"/>
    </row>
    <row r="30" spans="1:23" s="2" customFormat="1" ht="36.950000000000003" customHeight="1">
      <c r="A30" s="18" t="s">
        <v>71</v>
      </c>
      <c r="B30" s="65">
        <v>0</v>
      </c>
      <c r="C30" s="52">
        <v>120801</v>
      </c>
      <c r="D30" s="53" t="s">
        <v>89</v>
      </c>
      <c r="E30" s="53" t="s">
        <v>74</v>
      </c>
      <c r="F30" s="54" t="s">
        <v>38</v>
      </c>
      <c r="G30" s="55"/>
      <c r="H30" s="55">
        <v>4</v>
      </c>
      <c r="I30" s="56">
        <v>40</v>
      </c>
      <c r="J30" s="57" t="s">
        <v>30</v>
      </c>
      <c r="K30" s="58">
        <v>20</v>
      </c>
      <c r="L30" s="59">
        <v>-20</v>
      </c>
      <c r="M30" s="58">
        <v>0</v>
      </c>
      <c r="N30" s="26">
        <v>0</v>
      </c>
      <c r="O30" s="60">
        <v>0</v>
      </c>
      <c r="P30" s="61">
        <v>0</v>
      </c>
      <c r="Q30" s="61">
        <v>0</v>
      </c>
      <c r="R30" s="56"/>
      <c r="S30" s="56"/>
      <c r="T30" s="56"/>
      <c r="U30" s="62" t="s">
        <v>90</v>
      </c>
      <c r="V30" s="63" t="s">
        <v>91</v>
      </c>
      <c r="W30" s="64"/>
    </row>
    <row r="31" spans="1:23" s="2" customFormat="1" ht="24.95" customHeight="1">
      <c r="A31" s="18" t="s">
        <v>71</v>
      </c>
      <c r="B31" s="19">
        <v>1</v>
      </c>
      <c r="C31" s="20" t="s">
        <v>92</v>
      </c>
      <c r="D31" s="32" t="s">
        <v>93</v>
      </c>
      <c r="E31" s="19"/>
      <c r="F31" s="21" t="s">
        <v>38</v>
      </c>
      <c r="G31" s="11"/>
      <c r="H31" s="11"/>
      <c r="I31" s="22"/>
      <c r="J31" s="38" t="s">
        <v>30</v>
      </c>
      <c r="K31" s="24">
        <v>0</v>
      </c>
      <c r="L31" s="25">
        <v>30</v>
      </c>
      <c r="M31" s="42">
        <v>30</v>
      </c>
      <c r="N31" s="26">
        <v>41.25</v>
      </c>
      <c r="O31" s="27">
        <v>30</v>
      </c>
      <c r="P31" s="28">
        <v>30</v>
      </c>
      <c r="Q31" s="28">
        <v>30</v>
      </c>
      <c r="R31" s="22"/>
      <c r="S31" s="22"/>
      <c r="T31" s="22"/>
      <c r="U31" s="66" t="s">
        <v>37</v>
      </c>
      <c r="V31" s="34"/>
      <c r="W31" s="34"/>
    </row>
    <row r="32" spans="1:23" s="2" customFormat="1" ht="33.75" customHeight="1">
      <c r="A32" s="19" t="s">
        <v>94</v>
      </c>
      <c r="B32" s="36">
        <v>1</v>
      </c>
      <c r="C32" s="37" t="s">
        <v>95</v>
      </c>
      <c r="D32" s="36" t="s">
        <v>96</v>
      </c>
      <c r="E32" s="36" t="s">
        <v>97</v>
      </c>
      <c r="F32" s="35" t="s">
        <v>98</v>
      </c>
      <c r="G32" s="38" t="s">
        <v>30</v>
      </c>
      <c r="H32" s="38">
        <v>4</v>
      </c>
      <c r="I32" s="39">
        <v>100</v>
      </c>
      <c r="J32" s="39"/>
      <c r="K32" s="24">
        <v>80</v>
      </c>
      <c r="L32" s="25">
        <v>-40</v>
      </c>
      <c r="M32" s="26">
        <v>40</v>
      </c>
      <c r="N32" s="26">
        <v>55</v>
      </c>
      <c r="O32" s="27">
        <v>40</v>
      </c>
      <c r="P32" s="28">
        <v>40</v>
      </c>
      <c r="Q32" s="28">
        <v>40</v>
      </c>
      <c r="R32" s="39"/>
      <c r="S32" s="39"/>
      <c r="T32" s="22"/>
      <c r="U32" s="40" t="s">
        <v>31</v>
      </c>
      <c r="V32" s="67" t="s">
        <v>99</v>
      </c>
      <c r="W32" s="41"/>
    </row>
    <row r="33" spans="1:25" s="1" customFormat="1" ht="45.75" customHeight="1">
      <c r="A33" s="19" t="s">
        <v>94</v>
      </c>
      <c r="B33" s="36">
        <v>1</v>
      </c>
      <c r="C33" s="37">
        <v>1305</v>
      </c>
      <c r="D33" s="36" t="s">
        <v>100</v>
      </c>
      <c r="E33" s="36" t="s">
        <v>97</v>
      </c>
      <c r="F33" s="35" t="s">
        <v>98</v>
      </c>
      <c r="G33" s="38"/>
      <c r="H33" s="38">
        <v>4</v>
      </c>
      <c r="I33" s="39">
        <v>100</v>
      </c>
      <c r="J33" s="39" t="s">
        <v>30</v>
      </c>
      <c r="K33" s="24">
        <v>80</v>
      </c>
      <c r="L33" s="25">
        <v>-20</v>
      </c>
      <c r="M33" s="26">
        <v>60</v>
      </c>
      <c r="N33" s="26">
        <v>82.5</v>
      </c>
      <c r="O33" s="27">
        <v>60</v>
      </c>
      <c r="P33" s="28">
        <v>60</v>
      </c>
      <c r="Q33" s="28">
        <v>60</v>
      </c>
      <c r="R33" s="39"/>
      <c r="S33" s="39"/>
      <c r="T33" s="22"/>
      <c r="U33" s="40" t="s">
        <v>101</v>
      </c>
      <c r="V33" s="30" t="s">
        <v>102</v>
      </c>
      <c r="W33" s="44"/>
    </row>
    <row r="34" spans="1:25" s="12" customFormat="1" ht="24.95" customHeight="1">
      <c r="A34" s="19" t="s">
        <v>94</v>
      </c>
      <c r="B34" s="51">
        <v>0</v>
      </c>
      <c r="C34" s="52" t="s">
        <v>103</v>
      </c>
      <c r="D34" s="53" t="s">
        <v>104</v>
      </c>
      <c r="E34" s="53" t="s">
        <v>97</v>
      </c>
      <c r="F34" s="54" t="s">
        <v>98</v>
      </c>
      <c r="G34" s="55"/>
      <c r="H34" s="55">
        <v>4</v>
      </c>
      <c r="I34" s="56">
        <v>0</v>
      </c>
      <c r="J34" s="56"/>
      <c r="K34" s="58">
        <v>0</v>
      </c>
      <c r="L34" s="59">
        <v>0</v>
      </c>
      <c r="M34" s="58">
        <v>0</v>
      </c>
      <c r="N34" s="26">
        <v>0</v>
      </c>
      <c r="O34" s="60">
        <v>0</v>
      </c>
      <c r="P34" s="61">
        <v>0</v>
      </c>
      <c r="Q34" s="61">
        <v>0</v>
      </c>
      <c r="R34" s="56"/>
      <c r="S34" s="56"/>
      <c r="T34" s="56"/>
      <c r="U34" s="68" t="s">
        <v>105</v>
      </c>
      <c r="V34" s="64"/>
      <c r="W34" s="64"/>
    </row>
    <row r="35" spans="1:25" s="2" customFormat="1" ht="38.25" customHeight="1">
      <c r="A35" s="19" t="s">
        <v>94</v>
      </c>
      <c r="B35" s="36">
        <v>1</v>
      </c>
      <c r="C35" s="37" t="s">
        <v>106</v>
      </c>
      <c r="D35" s="36" t="s">
        <v>107</v>
      </c>
      <c r="E35" s="36" t="s">
        <v>97</v>
      </c>
      <c r="F35" s="35" t="s">
        <v>98</v>
      </c>
      <c r="G35" s="38"/>
      <c r="H35" s="38">
        <v>4</v>
      </c>
      <c r="I35" s="39">
        <v>30</v>
      </c>
      <c r="J35" s="39" t="s">
        <v>30</v>
      </c>
      <c r="K35" s="24">
        <v>30</v>
      </c>
      <c r="L35" s="25">
        <v>-10</v>
      </c>
      <c r="M35" s="26">
        <v>20</v>
      </c>
      <c r="N35" s="26">
        <v>27.5</v>
      </c>
      <c r="O35" s="27">
        <v>20</v>
      </c>
      <c r="P35" s="28">
        <v>20</v>
      </c>
      <c r="Q35" s="28">
        <v>20</v>
      </c>
      <c r="R35" s="39"/>
      <c r="S35" s="39"/>
      <c r="T35" s="22"/>
      <c r="U35" s="40"/>
      <c r="V35" s="30" t="s">
        <v>102</v>
      </c>
      <c r="W35" s="41"/>
    </row>
    <row r="36" spans="1:25" s="2" customFormat="1" ht="24.6" customHeight="1">
      <c r="A36" s="18" t="s">
        <v>108</v>
      </c>
      <c r="B36" s="36">
        <v>1</v>
      </c>
      <c r="C36" s="37">
        <v>130204</v>
      </c>
      <c r="D36" s="36" t="s">
        <v>109</v>
      </c>
      <c r="E36" s="36" t="s">
        <v>97</v>
      </c>
      <c r="F36" s="35" t="s">
        <v>98</v>
      </c>
      <c r="G36" s="38"/>
      <c r="H36" s="38">
        <v>4</v>
      </c>
      <c r="I36" s="39">
        <v>30</v>
      </c>
      <c r="J36" s="39" t="s">
        <v>30</v>
      </c>
      <c r="K36" s="24">
        <v>30</v>
      </c>
      <c r="L36" s="25">
        <v>0</v>
      </c>
      <c r="M36" s="26">
        <v>30</v>
      </c>
      <c r="N36" s="26">
        <v>41.25</v>
      </c>
      <c r="O36" s="27">
        <v>30</v>
      </c>
      <c r="P36" s="28">
        <v>30</v>
      </c>
      <c r="Q36" s="28">
        <v>30</v>
      </c>
      <c r="R36" s="39"/>
      <c r="S36" s="39"/>
      <c r="T36" s="22"/>
      <c r="U36" s="40"/>
      <c r="V36" s="41"/>
      <c r="W36" s="41"/>
    </row>
    <row r="37" spans="1:25" s="2" customFormat="1" ht="30" customHeight="1">
      <c r="A37" s="18" t="s">
        <v>108</v>
      </c>
      <c r="B37" s="36">
        <v>1</v>
      </c>
      <c r="C37" s="37" t="s">
        <v>110</v>
      </c>
      <c r="D37" s="36" t="s">
        <v>111</v>
      </c>
      <c r="E37" s="36" t="s">
        <v>97</v>
      </c>
      <c r="F37" s="35" t="s">
        <v>98</v>
      </c>
      <c r="G37" s="38" t="s">
        <v>30</v>
      </c>
      <c r="H37" s="38">
        <v>4</v>
      </c>
      <c r="I37" s="39">
        <v>120</v>
      </c>
      <c r="J37" s="39"/>
      <c r="K37" s="24">
        <v>90</v>
      </c>
      <c r="L37" s="25">
        <v>-10</v>
      </c>
      <c r="M37" s="26">
        <v>80</v>
      </c>
      <c r="N37" s="26">
        <v>110</v>
      </c>
      <c r="O37" s="27">
        <v>80</v>
      </c>
      <c r="P37" s="28">
        <v>75</v>
      </c>
      <c r="Q37" s="28">
        <v>75</v>
      </c>
      <c r="R37" s="39"/>
      <c r="S37" s="39"/>
      <c r="T37" s="22">
        <v>5</v>
      </c>
      <c r="U37" s="40" t="s">
        <v>31</v>
      </c>
      <c r="V37" s="41"/>
      <c r="W37" s="41"/>
    </row>
    <row r="38" spans="1:25" s="2" customFormat="1" ht="39.950000000000003" customHeight="1">
      <c r="A38" s="19" t="s">
        <v>112</v>
      </c>
      <c r="B38" s="36">
        <v>1</v>
      </c>
      <c r="C38" s="20" t="s">
        <v>113</v>
      </c>
      <c r="D38" s="19" t="s">
        <v>114</v>
      </c>
      <c r="E38" s="19" t="s">
        <v>97</v>
      </c>
      <c r="F38" s="69" t="s">
        <v>115</v>
      </c>
      <c r="G38" s="38"/>
      <c r="H38" s="38">
        <v>4</v>
      </c>
      <c r="I38" s="39">
        <v>30</v>
      </c>
      <c r="J38" s="39" t="s">
        <v>30</v>
      </c>
      <c r="K38" s="24">
        <v>40</v>
      </c>
      <c r="L38" s="25">
        <v>0</v>
      </c>
      <c r="M38" s="26">
        <v>40</v>
      </c>
      <c r="N38" s="26">
        <v>40</v>
      </c>
      <c r="O38" s="27">
        <v>40</v>
      </c>
      <c r="P38" s="28">
        <v>40</v>
      </c>
      <c r="Q38" s="28">
        <v>40</v>
      </c>
      <c r="R38" s="39"/>
      <c r="S38" s="39"/>
      <c r="T38" s="22"/>
      <c r="U38" s="40" t="s">
        <v>116</v>
      </c>
      <c r="V38" s="41"/>
      <c r="W38" s="44" t="s">
        <v>117</v>
      </c>
    </row>
    <row r="39" spans="1:25" s="2" customFormat="1" ht="30" customHeight="1">
      <c r="A39" s="19" t="s">
        <v>112</v>
      </c>
      <c r="B39" s="19">
        <v>1</v>
      </c>
      <c r="C39" s="20">
        <v>130302</v>
      </c>
      <c r="D39" s="19" t="s">
        <v>118</v>
      </c>
      <c r="E39" s="19" t="s">
        <v>97</v>
      </c>
      <c r="F39" s="21" t="s">
        <v>29</v>
      </c>
      <c r="G39" s="11"/>
      <c r="H39" s="11">
        <v>4</v>
      </c>
      <c r="I39" s="22">
        <v>0</v>
      </c>
      <c r="J39" s="22" t="s">
        <v>30</v>
      </c>
      <c r="K39" s="24">
        <v>0</v>
      </c>
      <c r="L39" s="25">
        <v>15</v>
      </c>
      <c r="M39" s="26">
        <v>15</v>
      </c>
      <c r="N39" s="26">
        <v>20.625</v>
      </c>
      <c r="O39" s="27">
        <v>15</v>
      </c>
      <c r="P39" s="28">
        <v>15</v>
      </c>
      <c r="Q39" s="28">
        <v>15</v>
      </c>
      <c r="R39" s="70"/>
      <c r="S39" s="70"/>
      <c r="T39" s="70"/>
      <c r="U39" s="45" t="s">
        <v>119</v>
      </c>
      <c r="V39" s="30" t="s">
        <v>54</v>
      </c>
      <c r="W39" s="41" t="s">
        <v>120</v>
      </c>
    </row>
    <row r="40" spans="1:25" s="2" customFormat="1" ht="33.75" customHeight="1">
      <c r="A40" s="18" t="s">
        <v>121</v>
      </c>
      <c r="B40" s="19">
        <v>1</v>
      </c>
      <c r="C40" s="20" t="s">
        <v>122</v>
      </c>
      <c r="D40" s="19" t="s">
        <v>123</v>
      </c>
      <c r="E40" s="19" t="s">
        <v>28</v>
      </c>
      <c r="F40" s="21" t="s">
        <v>29</v>
      </c>
      <c r="G40" s="11"/>
      <c r="H40" s="11">
        <v>4</v>
      </c>
      <c r="I40" s="22">
        <v>260</v>
      </c>
      <c r="J40" s="22" t="s">
        <v>30</v>
      </c>
      <c r="K40" s="24">
        <v>200</v>
      </c>
      <c r="L40" s="25">
        <v>-140</v>
      </c>
      <c r="M40" s="26">
        <v>60</v>
      </c>
      <c r="N40" s="26">
        <v>82.5</v>
      </c>
      <c r="O40" s="27">
        <v>60</v>
      </c>
      <c r="P40" s="28">
        <v>30</v>
      </c>
      <c r="Q40" s="28">
        <v>30</v>
      </c>
      <c r="R40" s="22"/>
      <c r="S40" s="22"/>
      <c r="T40" s="22">
        <v>30</v>
      </c>
      <c r="U40" s="45" t="s">
        <v>124</v>
      </c>
      <c r="V40" s="71" t="s">
        <v>125</v>
      </c>
      <c r="W40" s="34" t="s">
        <v>126</v>
      </c>
    </row>
    <row r="41" spans="1:25" s="2" customFormat="1" ht="35.25" customHeight="1">
      <c r="A41" s="18" t="s">
        <v>121</v>
      </c>
      <c r="B41" s="19">
        <v>0</v>
      </c>
      <c r="C41" s="20" t="s">
        <v>122</v>
      </c>
      <c r="D41" s="19" t="s">
        <v>127</v>
      </c>
      <c r="E41" s="19" t="s">
        <v>28</v>
      </c>
      <c r="F41" s="21" t="s">
        <v>38</v>
      </c>
      <c r="G41" s="11"/>
      <c r="H41" s="11">
        <v>4</v>
      </c>
      <c r="I41" s="22">
        <v>60</v>
      </c>
      <c r="J41" s="22" t="s">
        <v>30</v>
      </c>
      <c r="K41" s="24">
        <v>40</v>
      </c>
      <c r="L41" s="25">
        <v>20</v>
      </c>
      <c r="M41" s="26">
        <v>60</v>
      </c>
      <c r="N41" s="26">
        <v>82.5</v>
      </c>
      <c r="O41" s="27">
        <v>60</v>
      </c>
      <c r="P41" s="28">
        <v>30</v>
      </c>
      <c r="Q41" s="28">
        <v>30</v>
      </c>
      <c r="R41" s="22"/>
      <c r="S41" s="22"/>
      <c r="T41" s="22">
        <v>30</v>
      </c>
      <c r="U41" s="45" t="s">
        <v>124</v>
      </c>
      <c r="V41" s="46" t="s">
        <v>54</v>
      </c>
      <c r="W41" s="34"/>
    </row>
    <row r="42" spans="1:25" s="1" customFormat="1" ht="24" customHeight="1">
      <c r="A42" s="18" t="s">
        <v>121</v>
      </c>
      <c r="B42" s="72">
        <v>0</v>
      </c>
      <c r="C42" s="73">
        <v>130508</v>
      </c>
      <c r="D42" s="53" t="s">
        <v>128</v>
      </c>
      <c r="E42" s="53" t="s">
        <v>97</v>
      </c>
      <c r="F42" s="54" t="s">
        <v>29</v>
      </c>
      <c r="G42" s="74"/>
      <c r="H42" s="55">
        <v>4</v>
      </c>
      <c r="I42" s="56">
        <v>45</v>
      </c>
      <c r="J42" s="56" t="s">
        <v>30</v>
      </c>
      <c r="K42" s="58">
        <v>0</v>
      </c>
      <c r="L42" s="59">
        <v>0</v>
      </c>
      <c r="M42" s="58">
        <v>0</v>
      </c>
      <c r="N42" s="26">
        <v>0</v>
      </c>
      <c r="O42" s="60">
        <v>0</v>
      </c>
      <c r="P42" s="61">
        <v>0</v>
      </c>
      <c r="Q42" s="61">
        <v>0</v>
      </c>
      <c r="R42" s="56"/>
      <c r="S42" s="56"/>
      <c r="T42" s="56"/>
      <c r="U42" s="75" t="s">
        <v>129</v>
      </c>
      <c r="V42" s="63" t="s">
        <v>125</v>
      </c>
      <c r="W42" s="76"/>
    </row>
    <row r="43" spans="1:25" s="2" customFormat="1" ht="31.5" customHeight="1">
      <c r="A43" s="19" t="s">
        <v>130</v>
      </c>
      <c r="B43" s="36">
        <v>1</v>
      </c>
      <c r="C43" s="37" t="s">
        <v>131</v>
      </c>
      <c r="D43" s="19" t="s">
        <v>132</v>
      </c>
      <c r="E43" s="36" t="s">
        <v>133</v>
      </c>
      <c r="F43" s="35" t="s">
        <v>38</v>
      </c>
      <c r="G43" s="38" t="s">
        <v>30</v>
      </c>
      <c r="H43" s="38">
        <v>4</v>
      </c>
      <c r="I43" s="39">
        <v>210</v>
      </c>
      <c r="J43" s="39" t="s">
        <v>30</v>
      </c>
      <c r="K43" s="24">
        <v>200</v>
      </c>
      <c r="L43" s="25">
        <v>-50</v>
      </c>
      <c r="M43" s="26">
        <v>150</v>
      </c>
      <c r="N43" s="26">
        <v>206.25</v>
      </c>
      <c r="O43" s="27">
        <v>150</v>
      </c>
      <c r="P43" s="28">
        <v>140</v>
      </c>
      <c r="Q43" s="28">
        <v>110</v>
      </c>
      <c r="R43" s="39">
        <v>10</v>
      </c>
      <c r="S43" s="39">
        <v>20</v>
      </c>
      <c r="T43" s="22">
        <v>10</v>
      </c>
      <c r="U43" s="40" t="s">
        <v>134</v>
      </c>
      <c r="V43" s="31" t="s">
        <v>49</v>
      </c>
      <c r="W43" s="44" t="s">
        <v>135</v>
      </c>
    </row>
    <row r="44" spans="1:25" s="2" customFormat="1" ht="24.6" customHeight="1">
      <c r="A44" s="19" t="s">
        <v>130</v>
      </c>
      <c r="B44" s="36">
        <v>1</v>
      </c>
      <c r="C44" s="37" t="s">
        <v>136</v>
      </c>
      <c r="D44" s="19" t="s">
        <v>137</v>
      </c>
      <c r="E44" s="36" t="s">
        <v>133</v>
      </c>
      <c r="F44" s="35" t="s">
        <v>38</v>
      </c>
      <c r="G44" s="38"/>
      <c r="H44" s="38">
        <v>4</v>
      </c>
      <c r="I44" s="39">
        <v>100</v>
      </c>
      <c r="J44" s="39" t="s">
        <v>30</v>
      </c>
      <c r="K44" s="24">
        <v>80</v>
      </c>
      <c r="L44" s="25">
        <v>-40</v>
      </c>
      <c r="M44" s="26">
        <v>40</v>
      </c>
      <c r="N44" s="26">
        <v>55</v>
      </c>
      <c r="O44" s="27">
        <v>40</v>
      </c>
      <c r="P44" s="28">
        <v>30</v>
      </c>
      <c r="Q44" s="28">
        <v>30</v>
      </c>
      <c r="R44" s="39"/>
      <c r="S44" s="39"/>
      <c r="T44" s="22">
        <v>10</v>
      </c>
      <c r="U44" s="40"/>
      <c r="V44" s="30" t="s">
        <v>54</v>
      </c>
      <c r="W44" s="41"/>
      <c r="Y44" s="1"/>
    </row>
    <row r="45" spans="1:25" s="2" customFormat="1" ht="32.1" customHeight="1">
      <c r="A45" s="19" t="s">
        <v>130</v>
      </c>
      <c r="B45" s="36">
        <v>1</v>
      </c>
      <c r="C45" s="37" t="s">
        <v>138</v>
      </c>
      <c r="D45" s="19" t="s">
        <v>139</v>
      </c>
      <c r="E45" s="36" t="s">
        <v>133</v>
      </c>
      <c r="F45" s="35" t="s">
        <v>38</v>
      </c>
      <c r="G45" s="38" t="s">
        <v>30</v>
      </c>
      <c r="H45" s="38">
        <v>4</v>
      </c>
      <c r="I45" s="39">
        <v>180</v>
      </c>
      <c r="J45" s="39" t="s">
        <v>30</v>
      </c>
      <c r="K45" s="24">
        <v>200</v>
      </c>
      <c r="L45" s="25">
        <v>-80</v>
      </c>
      <c r="M45" s="26">
        <v>120</v>
      </c>
      <c r="N45" s="26">
        <v>165</v>
      </c>
      <c r="O45" s="27">
        <v>120</v>
      </c>
      <c r="P45" s="28">
        <v>110</v>
      </c>
      <c r="Q45" s="28">
        <v>80</v>
      </c>
      <c r="R45" s="39">
        <v>10</v>
      </c>
      <c r="S45" s="39">
        <v>20</v>
      </c>
      <c r="T45" s="22">
        <v>10</v>
      </c>
      <c r="U45" s="40" t="s">
        <v>31</v>
      </c>
      <c r="V45" s="30" t="s">
        <v>54</v>
      </c>
      <c r="W45" s="41" t="s">
        <v>60</v>
      </c>
    </row>
    <row r="46" spans="1:25" s="2" customFormat="1" ht="30" customHeight="1">
      <c r="A46" s="19" t="s">
        <v>130</v>
      </c>
      <c r="B46" s="36">
        <v>1</v>
      </c>
      <c r="C46" s="37" t="s">
        <v>140</v>
      </c>
      <c r="D46" s="36" t="s">
        <v>141</v>
      </c>
      <c r="E46" s="36" t="s">
        <v>133</v>
      </c>
      <c r="F46" s="35" t="s">
        <v>38</v>
      </c>
      <c r="G46" s="77"/>
      <c r="H46" s="38">
        <v>4</v>
      </c>
      <c r="I46" s="39">
        <v>100</v>
      </c>
      <c r="J46" s="39" t="s">
        <v>30</v>
      </c>
      <c r="K46" s="24">
        <v>100</v>
      </c>
      <c r="L46" s="25">
        <v>0</v>
      </c>
      <c r="M46" s="26">
        <v>100</v>
      </c>
      <c r="N46" s="26">
        <v>137.5</v>
      </c>
      <c r="O46" s="27">
        <v>100</v>
      </c>
      <c r="P46" s="28">
        <v>70</v>
      </c>
      <c r="Q46" s="28">
        <v>70</v>
      </c>
      <c r="R46" s="39"/>
      <c r="S46" s="39"/>
      <c r="T46" s="22">
        <v>30</v>
      </c>
      <c r="U46" s="40" t="s">
        <v>142</v>
      </c>
      <c r="V46" s="41"/>
      <c r="W46" s="41"/>
    </row>
    <row r="47" spans="1:25" s="2" customFormat="1" ht="27" customHeight="1">
      <c r="A47" s="19" t="s">
        <v>130</v>
      </c>
      <c r="B47" s="36">
        <v>1</v>
      </c>
      <c r="C47" s="37" t="s">
        <v>143</v>
      </c>
      <c r="D47" s="36" t="s">
        <v>144</v>
      </c>
      <c r="E47" s="36" t="s">
        <v>145</v>
      </c>
      <c r="F47" s="35" t="s">
        <v>38</v>
      </c>
      <c r="G47" s="38" t="s">
        <v>30</v>
      </c>
      <c r="H47" s="38">
        <v>4</v>
      </c>
      <c r="I47" s="39">
        <v>30</v>
      </c>
      <c r="J47" s="39"/>
      <c r="K47" s="24">
        <v>30</v>
      </c>
      <c r="L47" s="25">
        <v>0</v>
      </c>
      <c r="M47" s="26">
        <v>30</v>
      </c>
      <c r="N47" s="26">
        <v>41.25</v>
      </c>
      <c r="O47" s="27">
        <v>30</v>
      </c>
      <c r="P47" s="28">
        <v>20</v>
      </c>
      <c r="Q47" s="28">
        <v>20</v>
      </c>
      <c r="R47" s="39"/>
      <c r="S47" s="39"/>
      <c r="T47" s="22">
        <v>10</v>
      </c>
      <c r="U47" s="40" t="s">
        <v>31</v>
      </c>
      <c r="V47" s="41"/>
      <c r="W47" s="41"/>
    </row>
    <row r="48" spans="1:25" s="2" customFormat="1" ht="60" customHeight="1">
      <c r="A48" s="18" t="s">
        <v>146</v>
      </c>
      <c r="B48" s="19">
        <v>1</v>
      </c>
      <c r="C48" s="20" t="s">
        <v>147</v>
      </c>
      <c r="D48" s="19" t="s">
        <v>148</v>
      </c>
      <c r="E48" s="19" t="s">
        <v>149</v>
      </c>
      <c r="F48" s="21" t="s">
        <v>38</v>
      </c>
      <c r="G48" s="11"/>
      <c r="H48" s="11">
        <v>4</v>
      </c>
      <c r="I48" s="22">
        <v>480</v>
      </c>
      <c r="J48" s="22" t="s">
        <v>30</v>
      </c>
      <c r="K48" s="24">
        <v>480</v>
      </c>
      <c r="L48" s="25">
        <v>-32</v>
      </c>
      <c r="M48" s="42">
        <v>448</v>
      </c>
      <c r="N48" s="26">
        <v>616</v>
      </c>
      <c r="O48" s="27">
        <v>448</v>
      </c>
      <c r="P48" s="28">
        <v>415</v>
      </c>
      <c r="Q48" s="28">
        <v>385</v>
      </c>
      <c r="R48" s="22">
        <v>20</v>
      </c>
      <c r="S48" s="22">
        <v>10</v>
      </c>
      <c r="T48" s="23">
        <v>33</v>
      </c>
      <c r="U48" s="45" t="s">
        <v>150</v>
      </c>
      <c r="V48" s="44" t="s">
        <v>151</v>
      </c>
      <c r="W48" s="44" t="s">
        <v>152</v>
      </c>
    </row>
    <row r="49" spans="1:23" s="2" customFormat="1" ht="27.4" customHeight="1">
      <c r="A49" s="18" t="s">
        <v>146</v>
      </c>
      <c r="B49" s="19">
        <v>1</v>
      </c>
      <c r="C49" s="78" t="s">
        <v>153</v>
      </c>
      <c r="D49" s="32" t="s">
        <v>154</v>
      </c>
      <c r="E49" s="19" t="s">
        <v>149</v>
      </c>
      <c r="F49" s="21" t="s">
        <v>38</v>
      </c>
      <c r="G49" s="11"/>
      <c r="H49" s="38">
        <v>4</v>
      </c>
      <c r="I49" s="22"/>
      <c r="J49" s="22" t="s">
        <v>30</v>
      </c>
      <c r="K49" s="24">
        <v>0</v>
      </c>
      <c r="L49" s="25">
        <v>40</v>
      </c>
      <c r="M49" s="26">
        <v>40</v>
      </c>
      <c r="N49" s="26">
        <v>55</v>
      </c>
      <c r="O49" s="27">
        <v>40</v>
      </c>
      <c r="P49" s="28">
        <v>40</v>
      </c>
      <c r="Q49" s="28">
        <v>40</v>
      </c>
      <c r="R49" s="22"/>
      <c r="S49" s="22"/>
      <c r="T49" s="22"/>
      <c r="U49" s="79" t="s">
        <v>155</v>
      </c>
      <c r="V49" s="34"/>
      <c r="W49" s="44"/>
    </row>
    <row r="50" spans="1:23" s="1" customFormat="1" ht="45" customHeight="1">
      <c r="A50" s="19" t="s">
        <v>156</v>
      </c>
      <c r="B50" s="36">
        <v>1</v>
      </c>
      <c r="C50" s="37" t="s">
        <v>157</v>
      </c>
      <c r="D50" s="36" t="s">
        <v>158</v>
      </c>
      <c r="E50" s="36" t="s">
        <v>149</v>
      </c>
      <c r="F50" s="35" t="s">
        <v>38</v>
      </c>
      <c r="G50" s="38"/>
      <c r="H50" s="38">
        <v>4</v>
      </c>
      <c r="I50" s="39">
        <v>300</v>
      </c>
      <c r="J50" s="22" t="s">
        <v>30</v>
      </c>
      <c r="K50" s="24">
        <v>270</v>
      </c>
      <c r="L50" s="25">
        <v>-20</v>
      </c>
      <c r="M50" s="42">
        <v>250</v>
      </c>
      <c r="N50" s="26">
        <v>343.75</v>
      </c>
      <c r="O50" s="27">
        <v>250</v>
      </c>
      <c r="P50" s="28">
        <v>185</v>
      </c>
      <c r="Q50" s="43">
        <v>185</v>
      </c>
      <c r="R50" s="39"/>
      <c r="S50" s="39"/>
      <c r="T50" s="22">
        <v>65</v>
      </c>
      <c r="U50" s="40" t="s">
        <v>159</v>
      </c>
      <c r="V50" s="44"/>
      <c r="W50" s="44"/>
    </row>
    <row r="51" spans="1:23" s="2" customFormat="1" ht="24.6" customHeight="1">
      <c r="A51" s="19" t="s">
        <v>156</v>
      </c>
      <c r="B51" s="36">
        <v>1</v>
      </c>
      <c r="C51" s="37" t="s">
        <v>160</v>
      </c>
      <c r="D51" s="36" t="s">
        <v>161</v>
      </c>
      <c r="E51" s="36" t="s">
        <v>149</v>
      </c>
      <c r="F51" s="35" t="s">
        <v>38</v>
      </c>
      <c r="G51" s="38"/>
      <c r="H51" s="38">
        <v>4</v>
      </c>
      <c r="I51" s="39">
        <v>70</v>
      </c>
      <c r="J51" s="22" t="s">
        <v>30</v>
      </c>
      <c r="K51" s="24">
        <v>80</v>
      </c>
      <c r="L51" s="25">
        <v>0</v>
      </c>
      <c r="M51" s="26">
        <v>80</v>
      </c>
      <c r="N51" s="26">
        <v>110</v>
      </c>
      <c r="O51" s="27">
        <v>80</v>
      </c>
      <c r="P51" s="28">
        <v>80</v>
      </c>
      <c r="Q51" s="28">
        <v>80</v>
      </c>
      <c r="R51" s="39"/>
      <c r="S51" s="39"/>
      <c r="T51" s="22"/>
      <c r="U51" s="40"/>
      <c r="V51" s="44"/>
      <c r="W51" s="41"/>
    </row>
    <row r="52" spans="1:23" s="2" customFormat="1" ht="24.6" customHeight="1">
      <c r="A52" s="19" t="s">
        <v>156</v>
      </c>
      <c r="B52" s="36">
        <v>1</v>
      </c>
      <c r="C52" s="37" t="s">
        <v>162</v>
      </c>
      <c r="D52" s="36" t="s">
        <v>163</v>
      </c>
      <c r="E52" s="36" t="s">
        <v>149</v>
      </c>
      <c r="F52" s="35" t="s">
        <v>38</v>
      </c>
      <c r="G52" s="38"/>
      <c r="H52" s="38">
        <v>4</v>
      </c>
      <c r="I52" s="39">
        <v>80</v>
      </c>
      <c r="J52" s="22" t="s">
        <v>30</v>
      </c>
      <c r="K52" s="24">
        <v>80</v>
      </c>
      <c r="L52" s="25">
        <v>20</v>
      </c>
      <c r="M52" s="26">
        <v>100</v>
      </c>
      <c r="N52" s="26">
        <v>137.5</v>
      </c>
      <c r="O52" s="27">
        <v>100</v>
      </c>
      <c r="P52" s="28">
        <v>100</v>
      </c>
      <c r="Q52" s="28">
        <v>100</v>
      </c>
      <c r="R52" s="39"/>
      <c r="S52" s="39"/>
      <c r="T52" s="22"/>
      <c r="U52" s="40"/>
      <c r="V52" s="44" t="s">
        <v>151</v>
      </c>
      <c r="W52" s="41" t="s">
        <v>64</v>
      </c>
    </row>
    <row r="53" spans="1:23" s="1" customFormat="1" ht="24.6" customHeight="1">
      <c r="A53" s="19" t="s">
        <v>156</v>
      </c>
      <c r="B53" s="80">
        <v>1</v>
      </c>
      <c r="C53" s="81" t="s">
        <v>164</v>
      </c>
      <c r="D53" s="80" t="s">
        <v>165</v>
      </c>
      <c r="E53" s="80" t="s">
        <v>149</v>
      </c>
      <c r="F53" s="82" t="s">
        <v>38</v>
      </c>
      <c r="G53" s="9"/>
      <c r="H53" s="9">
        <v>4</v>
      </c>
      <c r="I53" s="83">
        <v>80</v>
      </c>
      <c r="J53" s="22" t="s">
        <v>30</v>
      </c>
      <c r="K53" s="24">
        <v>80</v>
      </c>
      <c r="L53" s="25">
        <v>-20</v>
      </c>
      <c r="M53" s="26">
        <v>60</v>
      </c>
      <c r="N53" s="26">
        <v>82.5</v>
      </c>
      <c r="O53" s="27">
        <v>60</v>
      </c>
      <c r="P53" s="28">
        <v>60</v>
      </c>
      <c r="Q53" s="28">
        <v>60</v>
      </c>
      <c r="R53" s="39"/>
      <c r="S53" s="39"/>
      <c r="T53" s="22"/>
      <c r="U53" s="47"/>
      <c r="V53" s="30" t="s">
        <v>54</v>
      </c>
      <c r="W53" s="44"/>
    </row>
    <row r="54" spans="1:23" s="1" customFormat="1" ht="24.95" customHeight="1">
      <c r="A54" s="19" t="s">
        <v>156</v>
      </c>
      <c r="B54" s="80">
        <v>1</v>
      </c>
      <c r="C54" s="84" t="s">
        <v>166</v>
      </c>
      <c r="D54" s="85" t="s">
        <v>167</v>
      </c>
      <c r="E54" s="80" t="s">
        <v>149</v>
      </c>
      <c r="F54" s="82" t="s">
        <v>38</v>
      </c>
      <c r="G54" s="38" t="s">
        <v>30</v>
      </c>
      <c r="H54" s="38">
        <v>4</v>
      </c>
      <c r="I54" s="83"/>
      <c r="J54" s="83"/>
      <c r="K54" s="24">
        <v>0</v>
      </c>
      <c r="L54" s="25">
        <v>30</v>
      </c>
      <c r="M54" s="26">
        <v>30</v>
      </c>
      <c r="N54" s="26">
        <v>41.25</v>
      </c>
      <c r="O54" s="27">
        <v>30</v>
      </c>
      <c r="P54" s="28">
        <v>30</v>
      </c>
      <c r="Q54" s="28">
        <v>30</v>
      </c>
      <c r="R54" s="39"/>
      <c r="S54" s="39"/>
      <c r="T54" s="22"/>
      <c r="U54" s="40" t="s">
        <v>168</v>
      </c>
      <c r="V54" s="44"/>
      <c r="W54" s="44" t="s">
        <v>169</v>
      </c>
    </row>
    <row r="55" spans="1:23" s="1" customFormat="1" ht="24.6" customHeight="1">
      <c r="A55" s="19" t="s">
        <v>156</v>
      </c>
      <c r="B55" s="80">
        <v>1</v>
      </c>
      <c r="C55" s="84" t="s">
        <v>170</v>
      </c>
      <c r="D55" s="85" t="s">
        <v>171</v>
      </c>
      <c r="E55" s="80" t="s">
        <v>149</v>
      </c>
      <c r="F55" s="82" t="s">
        <v>38</v>
      </c>
      <c r="G55" s="38"/>
      <c r="H55" s="38"/>
      <c r="I55" s="83"/>
      <c r="J55" s="22" t="s">
        <v>30</v>
      </c>
      <c r="K55" s="24">
        <v>0</v>
      </c>
      <c r="L55" s="25">
        <v>40</v>
      </c>
      <c r="M55" s="26">
        <v>40</v>
      </c>
      <c r="N55" s="26">
        <v>55</v>
      </c>
      <c r="O55" s="27">
        <v>40</v>
      </c>
      <c r="P55" s="28">
        <v>40</v>
      </c>
      <c r="Q55" s="28">
        <v>40</v>
      </c>
      <c r="R55" s="39"/>
      <c r="S55" s="39"/>
      <c r="T55" s="22"/>
      <c r="U55" s="79" t="s">
        <v>172</v>
      </c>
      <c r="V55" s="44"/>
      <c r="W55" s="44"/>
    </row>
    <row r="56" spans="1:23" s="2" customFormat="1" ht="33.950000000000003" customHeight="1">
      <c r="A56" s="18" t="s">
        <v>173</v>
      </c>
      <c r="B56" s="36">
        <v>1</v>
      </c>
      <c r="C56" s="20" t="s">
        <v>174</v>
      </c>
      <c r="D56" s="19" t="s">
        <v>175</v>
      </c>
      <c r="E56" s="36" t="s">
        <v>133</v>
      </c>
      <c r="F56" s="35" t="s">
        <v>38</v>
      </c>
      <c r="G56" s="38" t="s">
        <v>30</v>
      </c>
      <c r="H56" s="38">
        <v>4</v>
      </c>
      <c r="I56" s="39">
        <v>200</v>
      </c>
      <c r="J56" s="39" t="s">
        <v>30</v>
      </c>
      <c r="K56" s="24">
        <v>165</v>
      </c>
      <c r="L56" s="25">
        <v>-48</v>
      </c>
      <c r="M56" s="42">
        <v>117</v>
      </c>
      <c r="N56" s="26">
        <v>160.875</v>
      </c>
      <c r="O56" s="27">
        <v>117</v>
      </c>
      <c r="P56" s="28">
        <v>105</v>
      </c>
      <c r="Q56" s="28">
        <v>65</v>
      </c>
      <c r="R56" s="39">
        <v>10</v>
      </c>
      <c r="S56" s="39">
        <v>30</v>
      </c>
      <c r="T56" s="23">
        <v>12</v>
      </c>
      <c r="U56" s="40" t="s">
        <v>31</v>
      </c>
      <c r="V56" s="46" t="s">
        <v>176</v>
      </c>
      <c r="W56" s="44" t="s">
        <v>177</v>
      </c>
    </row>
    <row r="57" spans="1:23" s="2" customFormat="1" ht="24.6" customHeight="1">
      <c r="A57" s="18" t="s">
        <v>173</v>
      </c>
      <c r="B57" s="19">
        <v>1</v>
      </c>
      <c r="C57" s="20" t="s">
        <v>178</v>
      </c>
      <c r="D57" s="19" t="s">
        <v>179</v>
      </c>
      <c r="E57" s="19" t="s">
        <v>149</v>
      </c>
      <c r="F57" s="21" t="s">
        <v>38</v>
      </c>
      <c r="G57" s="11"/>
      <c r="H57" s="11">
        <v>4</v>
      </c>
      <c r="I57" s="22">
        <v>80</v>
      </c>
      <c r="J57" s="22" t="s">
        <v>30</v>
      </c>
      <c r="K57" s="24">
        <v>45</v>
      </c>
      <c r="L57" s="25">
        <v>-15</v>
      </c>
      <c r="M57" s="42">
        <v>30</v>
      </c>
      <c r="N57" s="26">
        <v>41.25</v>
      </c>
      <c r="O57" s="27">
        <v>30</v>
      </c>
      <c r="P57" s="28">
        <v>30</v>
      </c>
      <c r="Q57" s="28">
        <v>30</v>
      </c>
      <c r="R57" s="22"/>
      <c r="S57" s="22"/>
      <c r="T57" s="22">
        <v>0</v>
      </c>
      <c r="U57" s="86"/>
      <c r="V57" s="34" t="s">
        <v>54</v>
      </c>
      <c r="W57" s="34" t="s">
        <v>180</v>
      </c>
    </row>
    <row r="58" spans="1:23" s="2" customFormat="1" ht="24.6" customHeight="1">
      <c r="A58" s="18" t="s">
        <v>173</v>
      </c>
      <c r="B58" s="36">
        <v>1</v>
      </c>
      <c r="C58" s="37" t="s">
        <v>181</v>
      </c>
      <c r="D58" s="36" t="s">
        <v>182</v>
      </c>
      <c r="E58" s="36" t="s">
        <v>149</v>
      </c>
      <c r="F58" s="35" t="s">
        <v>38</v>
      </c>
      <c r="G58" s="38"/>
      <c r="H58" s="38">
        <v>4</v>
      </c>
      <c r="I58" s="39">
        <v>85</v>
      </c>
      <c r="J58" s="39" t="s">
        <v>30</v>
      </c>
      <c r="K58" s="24">
        <v>45</v>
      </c>
      <c r="L58" s="25">
        <v>-5</v>
      </c>
      <c r="M58" s="26">
        <v>40</v>
      </c>
      <c r="N58" s="26">
        <v>55</v>
      </c>
      <c r="O58" s="27">
        <v>40</v>
      </c>
      <c r="P58" s="28">
        <v>17</v>
      </c>
      <c r="Q58" s="28">
        <v>17</v>
      </c>
      <c r="R58" s="39"/>
      <c r="S58" s="39"/>
      <c r="T58" s="22">
        <v>23</v>
      </c>
      <c r="U58" s="40"/>
      <c r="V58" s="44"/>
      <c r="W58" s="41" t="s">
        <v>64</v>
      </c>
    </row>
    <row r="59" spans="1:23" s="2" customFormat="1" ht="47.1" customHeight="1">
      <c r="A59" s="19" t="s">
        <v>183</v>
      </c>
      <c r="B59" s="36">
        <v>1</v>
      </c>
      <c r="C59" s="37" t="s">
        <v>184</v>
      </c>
      <c r="D59" s="40" t="s">
        <v>185</v>
      </c>
      <c r="E59" s="36" t="s">
        <v>149</v>
      </c>
      <c r="F59" s="35" t="s">
        <v>38</v>
      </c>
      <c r="G59" s="38"/>
      <c r="H59" s="38">
        <v>4</v>
      </c>
      <c r="I59" s="39">
        <v>210</v>
      </c>
      <c r="J59" s="39" t="s">
        <v>30</v>
      </c>
      <c r="K59" s="24">
        <v>130</v>
      </c>
      <c r="L59" s="25">
        <v>-60</v>
      </c>
      <c r="M59" s="26">
        <v>70</v>
      </c>
      <c r="N59" s="26">
        <v>96.25</v>
      </c>
      <c r="O59" s="27">
        <v>70</v>
      </c>
      <c r="P59" s="28">
        <v>37</v>
      </c>
      <c r="Q59" s="28">
        <v>37</v>
      </c>
      <c r="R59" s="39"/>
      <c r="S59" s="39"/>
      <c r="T59" s="22">
        <v>33</v>
      </c>
      <c r="U59" s="40" t="s">
        <v>186</v>
      </c>
      <c r="V59" s="30" t="s">
        <v>187</v>
      </c>
      <c r="W59" s="41" t="s">
        <v>188</v>
      </c>
    </row>
    <row r="60" spans="1:23" s="2" customFormat="1" ht="24.6" customHeight="1">
      <c r="A60" s="19" t="s">
        <v>183</v>
      </c>
      <c r="B60" s="36">
        <v>1</v>
      </c>
      <c r="C60" s="37" t="s">
        <v>189</v>
      </c>
      <c r="D60" s="36" t="s">
        <v>190</v>
      </c>
      <c r="E60" s="36" t="s">
        <v>133</v>
      </c>
      <c r="F60" s="35" t="s">
        <v>29</v>
      </c>
      <c r="G60" s="38" t="s">
        <v>30</v>
      </c>
      <c r="H60" s="38">
        <v>4</v>
      </c>
      <c r="I60" s="39">
        <v>80</v>
      </c>
      <c r="J60" s="87" t="s">
        <v>30</v>
      </c>
      <c r="K60" s="24">
        <v>70</v>
      </c>
      <c r="L60" s="25">
        <v>-12</v>
      </c>
      <c r="M60" s="42">
        <v>58</v>
      </c>
      <c r="N60" s="26">
        <v>79.75</v>
      </c>
      <c r="O60" s="27">
        <v>58</v>
      </c>
      <c r="P60" s="28">
        <v>40</v>
      </c>
      <c r="Q60" s="28">
        <v>10</v>
      </c>
      <c r="R60" s="39">
        <v>10</v>
      </c>
      <c r="S60" s="39">
        <v>20</v>
      </c>
      <c r="T60" s="23">
        <v>18</v>
      </c>
      <c r="U60" s="40" t="s">
        <v>31</v>
      </c>
      <c r="V60" s="44" t="s">
        <v>49</v>
      </c>
      <c r="W60" s="41"/>
    </row>
    <row r="61" spans="1:23" s="2" customFormat="1" ht="24.6" customHeight="1">
      <c r="A61" s="19" t="s">
        <v>183</v>
      </c>
      <c r="B61" s="36">
        <v>0</v>
      </c>
      <c r="C61" s="37" t="s">
        <v>189</v>
      </c>
      <c r="D61" s="36" t="s">
        <v>190</v>
      </c>
      <c r="E61" s="36" t="s">
        <v>133</v>
      </c>
      <c r="F61" s="35" t="s">
        <v>38</v>
      </c>
      <c r="G61" s="38" t="s">
        <v>30</v>
      </c>
      <c r="H61" s="38">
        <v>4</v>
      </c>
      <c r="I61" s="39">
        <v>50</v>
      </c>
      <c r="J61" s="87" t="s">
        <v>30</v>
      </c>
      <c r="K61" s="24">
        <v>10</v>
      </c>
      <c r="L61" s="25">
        <v>21</v>
      </c>
      <c r="M61" s="42">
        <v>31</v>
      </c>
      <c r="N61" s="26">
        <v>42.625</v>
      </c>
      <c r="O61" s="27">
        <v>31</v>
      </c>
      <c r="P61" s="28">
        <v>31</v>
      </c>
      <c r="Q61" s="28">
        <v>31</v>
      </c>
      <c r="R61" s="39"/>
      <c r="S61" s="39"/>
      <c r="T61" s="22"/>
      <c r="U61" s="40" t="s">
        <v>31</v>
      </c>
      <c r="V61" s="44" t="s">
        <v>49</v>
      </c>
      <c r="W61" s="41"/>
    </row>
    <row r="62" spans="1:23" s="2" customFormat="1" ht="23.1" customHeight="1">
      <c r="A62" s="19" t="s">
        <v>183</v>
      </c>
      <c r="B62" s="36">
        <v>1</v>
      </c>
      <c r="C62" s="20" t="s">
        <v>191</v>
      </c>
      <c r="D62" s="19" t="s">
        <v>192</v>
      </c>
      <c r="E62" s="19" t="s">
        <v>74</v>
      </c>
      <c r="F62" s="69" t="s">
        <v>115</v>
      </c>
      <c r="G62" s="38"/>
      <c r="H62" s="38">
        <v>4</v>
      </c>
      <c r="I62" s="39">
        <v>95</v>
      </c>
      <c r="J62" s="87" t="s">
        <v>30</v>
      </c>
      <c r="K62" s="24">
        <v>95</v>
      </c>
      <c r="L62" s="25">
        <v>-1</v>
      </c>
      <c r="M62" s="26">
        <v>94</v>
      </c>
      <c r="N62" s="26">
        <v>0</v>
      </c>
      <c r="O62" s="27">
        <v>94</v>
      </c>
      <c r="P62" s="28">
        <v>94</v>
      </c>
      <c r="Q62" s="28">
        <v>94</v>
      </c>
      <c r="R62" s="39"/>
      <c r="S62" s="39"/>
      <c r="T62" s="22"/>
      <c r="U62" s="62" t="s">
        <v>193</v>
      </c>
      <c r="V62" s="41"/>
      <c r="W62" s="41"/>
    </row>
    <row r="63" spans="1:23" s="2" customFormat="1" ht="21" customHeight="1">
      <c r="A63" s="19" t="s">
        <v>183</v>
      </c>
      <c r="B63" s="51">
        <v>0</v>
      </c>
      <c r="C63" s="52" t="s">
        <v>191</v>
      </c>
      <c r="D63" s="53" t="s">
        <v>192</v>
      </c>
      <c r="E63" s="53" t="s">
        <v>74</v>
      </c>
      <c r="F63" s="54" t="s">
        <v>29</v>
      </c>
      <c r="G63" s="55"/>
      <c r="H63" s="55">
        <v>4</v>
      </c>
      <c r="I63" s="56">
        <v>0</v>
      </c>
      <c r="J63" s="57" t="s">
        <v>30</v>
      </c>
      <c r="K63" s="58">
        <v>0</v>
      </c>
      <c r="L63" s="59">
        <v>0</v>
      </c>
      <c r="M63" s="58">
        <v>0</v>
      </c>
      <c r="N63" s="26">
        <v>0</v>
      </c>
      <c r="O63" s="60">
        <v>0</v>
      </c>
      <c r="P63" s="61">
        <v>0</v>
      </c>
      <c r="Q63" s="61">
        <v>0</v>
      </c>
      <c r="R63" s="56"/>
      <c r="S63" s="56"/>
      <c r="T63" s="56"/>
      <c r="U63" s="88" t="s">
        <v>194</v>
      </c>
      <c r="V63" s="64"/>
      <c r="W63" s="64"/>
    </row>
    <row r="64" spans="1:23" s="2" customFormat="1" ht="21" customHeight="1">
      <c r="A64" s="19" t="s">
        <v>183</v>
      </c>
      <c r="B64" s="51">
        <v>0</v>
      </c>
      <c r="C64" s="52" t="s">
        <v>191</v>
      </c>
      <c r="D64" s="53" t="s">
        <v>192</v>
      </c>
      <c r="E64" s="53" t="s">
        <v>74</v>
      </c>
      <c r="F64" s="54" t="s">
        <v>38</v>
      </c>
      <c r="G64" s="55"/>
      <c r="H64" s="55">
        <v>4</v>
      </c>
      <c r="I64" s="56">
        <v>0</v>
      </c>
      <c r="J64" s="57" t="s">
        <v>30</v>
      </c>
      <c r="K64" s="58">
        <v>0</v>
      </c>
      <c r="L64" s="59">
        <v>0</v>
      </c>
      <c r="M64" s="58">
        <v>0</v>
      </c>
      <c r="N64" s="26">
        <v>0</v>
      </c>
      <c r="O64" s="60">
        <v>0</v>
      </c>
      <c r="P64" s="61">
        <v>0</v>
      </c>
      <c r="Q64" s="61">
        <v>0</v>
      </c>
      <c r="R64" s="56"/>
      <c r="S64" s="56"/>
      <c r="T64" s="56"/>
      <c r="U64" s="88" t="s">
        <v>194</v>
      </c>
      <c r="V64" s="64"/>
      <c r="W64" s="64"/>
    </row>
    <row r="65" spans="1:23" s="3" customFormat="1" ht="24.6" customHeight="1">
      <c r="A65" s="19" t="s">
        <v>183</v>
      </c>
      <c r="B65" s="19">
        <v>1</v>
      </c>
      <c r="C65" s="20" t="s">
        <v>195</v>
      </c>
      <c r="D65" s="32" t="s">
        <v>196</v>
      </c>
      <c r="E65" s="19" t="s">
        <v>149</v>
      </c>
      <c r="F65" s="21" t="s">
        <v>38</v>
      </c>
      <c r="G65" s="11"/>
      <c r="H65" s="11"/>
      <c r="I65" s="22"/>
      <c r="J65" s="22" t="s">
        <v>30</v>
      </c>
      <c r="K65" s="24"/>
      <c r="L65" s="25">
        <v>40</v>
      </c>
      <c r="M65" s="26">
        <v>40</v>
      </c>
      <c r="N65" s="26">
        <v>55</v>
      </c>
      <c r="O65" s="27">
        <v>40</v>
      </c>
      <c r="P65" s="28">
        <v>35</v>
      </c>
      <c r="Q65" s="28">
        <v>35</v>
      </c>
      <c r="R65" s="22"/>
      <c r="S65" s="22"/>
      <c r="T65" s="22">
        <v>5</v>
      </c>
      <c r="U65" s="66" t="s">
        <v>37</v>
      </c>
      <c r="V65" s="34"/>
      <c r="W65" s="34"/>
    </row>
    <row r="66" spans="1:23" s="3" customFormat="1" ht="24.6" customHeight="1">
      <c r="A66" s="19" t="s">
        <v>183</v>
      </c>
      <c r="B66" s="89">
        <v>0</v>
      </c>
      <c r="C66" s="52" t="s">
        <v>197</v>
      </c>
      <c r="D66" s="90" t="s">
        <v>198</v>
      </c>
      <c r="E66" s="53" t="s">
        <v>133</v>
      </c>
      <c r="F66" s="54" t="s">
        <v>38</v>
      </c>
      <c r="G66" s="55"/>
      <c r="H66" s="55"/>
      <c r="I66" s="56"/>
      <c r="J66" s="56" t="s">
        <v>30</v>
      </c>
      <c r="K66" s="58"/>
      <c r="L66" s="59">
        <v>0</v>
      </c>
      <c r="M66" s="58">
        <v>0</v>
      </c>
      <c r="N66" s="26">
        <v>0</v>
      </c>
      <c r="O66" s="60">
        <v>0</v>
      </c>
      <c r="P66" s="61">
        <v>0</v>
      </c>
      <c r="Q66" s="61">
        <v>0</v>
      </c>
      <c r="R66" s="56"/>
      <c r="S66" s="56"/>
      <c r="T66" s="56"/>
      <c r="U66" s="88" t="s">
        <v>199</v>
      </c>
      <c r="V66" s="64"/>
      <c r="W66" s="64"/>
    </row>
    <row r="67" spans="1:23" s="2" customFormat="1" ht="44.1" customHeight="1">
      <c r="A67" s="18" t="s">
        <v>200</v>
      </c>
      <c r="B67" s="89">
        <v>0</v>
      </c>
      <c r="C67" s="52" t="s">
        <v>201</v>
      </c>
      <c r="D67" s="53" t="s">
        <v>202</v>
      </c>
      <c r="E67" s="53" t="s">
        <v>145</v>
      </c>
      <c r="F67" s="54" t="s">
        <v>29</v>
      </c>
      <c r="G67" s="55" t="s">
        <v>30</v>
      </c>
      <c r="H67" s="55">
        <v>4</v>
      </c>
      <c r="I67" s="56">
        <v>90</v>
      </c>
      <c r="J67" s="56"/>
      <c r="K67" s="58">
        <v>80</v>
      </c>
      <c r="L67" s="59">
        <v>-80</v>
      </c>
      <c r="M67" s="58">
        <v>0</v>
      </c>
      <c r="N67" s="26">
        <v>0</v>
      </c>
      <c r="O67" s="60">
        <v>0</v>
      </c>
      <c r="P67" s="61">
        <v>0</v>
      </c>
      <c r="Q67" s="61">
        <v>0</v>
      </c>
      <c r="R67" s="56"/>
      <c r="S67" s="56"/>
      <c r="T67" s="56"/>
      <c r="U67" s="68" t="s">
        <v>203</v>
      </c>
      <c r="V67" s="91" t="s">
        <v>204</v>
      </c>
      <c r="W67" s="64" t="s">
        <v>64</v>
      </c>
    </row>
    <row r="68" spans="1:23" s="3" customFormat="1" ht="35.1" customHeight="1">
      <c r="A68" s="18" t="s">
        <v>200</v>
      </c>
      <c r="B68" s="65">
        <v>0</v>
      </c>
      <c r="C68" s="52" t="s">
        <v>205</v>
      </c>
      <c r="D68" s="53" t="s">
        <v>206</v>
      </c>
      <c r="E68" s="53" t="s">
        <v>145</v>
      </c>
      <c r="F68" s="54" t="s">
        <v>38</v>
      </c>
      <c r="G68" s="55" t="s">
        <v>30</v>
      </c>
      <c r="H68" s="55">
        <v>4</v>
      </c>
      <c r="I68" s="56">
        <v>45</v>
      </c>
      <c r="J68" s="56"/>
      <c r="K68" s="58">
        <v>40</v>
      </c>
      <c r="L68" s="59">
        <v>-40</v>
      </c>
      <c r="M68" s="58">
        <v>0</v>
      </c>
      <c r="N68" s="26">
        <v>0</v>
      </c>
      <c r="O68" s="60">
        <v>0</v>
      </c>
      <c r="P68" s="61">
        <v>0</v>
      </c>
      <c r="Q68" s="61">
        <v>0</v>
      </c>
      <c r="R68" s="56"/>
      <c r="S68" s="56"/>
      <c r="T68" s="56"/>
      <c r="U68" s="62" t="s">
        <v>90</v>
      </c>
      <c r="V68" s="63" t="s">
        <v>207</v>
      </c>
      <c r="W68" s="64"/>
    </row>
    <row r="69" spans="1:23" s="2" customFormat="1" ht="29.25" customHeight="1">
      <c r="A69" s="18" t="s">
        <v>200</v>
      </c>
      <c r="B69" s="36">
        <v>1</v>
      </c>
      <c r="C69" s="20" t="s">
        <v>208</v>
      </c>
      <c r="D69" s="19" t="s">
        <v>209</v>
      </c>
      <c r="E69" s="19" t="s">
        <v>145</v>
      </c>
      <c r="F69" s="21" t="s">
        <v>29</v>
      </c>
      <c r="G69" s="38" t="s">
        <v>30</v>
      </c>
      <c r="H69" s="38">
        <v>4</v>
      </c>
      <c r="I69" s="39">
        <v>60</v>
      </c>
      <c r="J69" s="39"/>
      <c r="K69" s="24">
        <v>40</v>
      </c>
      <c r="L69" s="25">
        <v>0</v>
      </c>
      <c r="M69" s="26">
        <v>40</v>
      </c>
      <c r="N69" s="26">
        <v>55</v>
      </c>
      <c r="O69" s="27">
        <v>40</v>
      </c>
      <c r="P69" s="28">
        <v>40</v>
      </c>
      <c r="Q69" s="28">
        <v>40</v>
      </c>
      <c r="R69" s="39"/>
      <c r="S69" s="39"/>
      <c r="T69" s="22"/>
      <c r="U69" s="47" t="s">
        <v>210</v>
      </c>
      <c r="V69" s="34"/>
      <c r="W69" s="41" t="s">
        <v>211</v>
      </c>
    </row>
    <row r="70" spans="1:23" s="2" customFormat="1" ht="28.5" customHeight="1">
      <c r="A70" s="18" t="s">
        <v>200</v>
      </c>
      <c r="B70" s="36">
        <v>0</v>
      </c>
      <c r="C70" s="20" t="s">
        <v>208</v>
      </c>
      <c r="D70" s="19" t="s">
        <v>209</v>
      </c>
      <c r="E70" s="19" t="s">
        <v>145</v>
      </c>
      <c r="F70" s="21" t="s">
        <v>38</v>
      </c>
      <c r="G70" s="38" t="s">
        <v>30</v>
      </c>
      <c r="H70" s="38">
        <v>4</v>
      </c>
      <c r="I70" s="39">
        <v>90</v>
      </c>
      <c r="J70" s="39"/>
      <c r="K70" s="24">
        <v>40</v>
      </c>
      <c r="L70" s="25">
        <v>0</v>
      </c>
      <c r="M70" s="26">
        <v>40</v>
      </c>
      <c r="N70" s="26">
        <v>55</v>
      </c>
      <c r="O70" s="27">
        <v>40</v>
      </c>
      <c r="P70" s="28">
        <v>40</v>
      </c>
      <c r="Q70" s="28">
        <v>40</v>
      </c>
      <c r="R70" s="39"/>
      <c r="S70" s="39"/>
      <c r="T70" s="22"/>
      <c r="U70" s="47" t="s">
        <v>210</v>
      </c>
      <c r="V70" s="34"/>
      <c r="W70" s="41" t="s">
        <v>211</v>
      </c>
    </row>
    <row r="71" spans="1:23" s="2" customFormat="1" ht="28.5" customHeight="1">
      <c r="A71" s="18" t="s">
        <v>200</v>
      </c>
      <c r="B71" s="51">
        <v>0</v>
      </c>
      <c r="C71" s="52" t="s">
        <v>208</v>
      </c>
      <c r="D71" s="53" t="s">
        <v>209</v>
      </c>
      <c r="E71" s="53" t="s">
        <v>145</v>
      </c>
      <c r="F71" s="54" t="s">
        <v>29</v>
      </c>
      <c r="G71" s="55" t="s">
        <v>30</v>
      </c>
      <c r="H71" s="55">
        <v>4</v>
      </c>
      <c r="I71" s="56">
        <v>0</v>
      </c>
      <c r="J71" s="56"/>
      <c r="K71" s="58">
        <v>20</v>
      </c>
      <c r="L71" s="59">
        <v>-20</v>
      </c>
      <c r="M71" s="58">
        <v>0</v>
      </c>
      <c r="N71" s="26">
        <v>0</v>
      </c>
      <c r="O71" s="60">
        <v>0</v>
      </c>
      <c r="P71" s="61">
        <v>0</v>
      </c>
      <c r="Q71" s="61">
        <v>0</v>
      </c>
      <c r="R71" s="56"/>
      <c r="S71" s="56"/>
      <c r="T71" s="56"/>
      <c r="U71" s="62" t="s">
        <v>90</v>
      </c>
      <c r="V71" s="63" t="s">
        <v>54</v>
      </c>
      <c r="W71" s="64"/>
    </row>
    <row r="72" spans="1:23" s="2" customFormat="1" ht="33.75" customHeight="1">
      <c r="A72" s="18" t="s">
        <v>200</v>
      </c>
      <c r="B72" s="89">
        <v>0</v>
      </c>
      <c r="C72" s="52" t="s">
        <v>208</v>
      </c>
      <c r="D72" s="53" t="s">
        <v>209</v>
      </c>
      <c r="E72" s="53" t="s">
        <v>145</v>
      </c>
      <c r="F72" s="54" t="s">
        <v>38</v>
      </c>
      <c r="G72" s="55" t="s">
        <v>30</v>
      </c>
      <c r="H72" s="55">
        <v>4</v>
      </c>
      <c r="I72" s="56">
        <v>0</v>
      </c>
      <c r="J72" s="56"/>
      <c r="K72" s="58">
        <v>50</v>
      </c>
      <c r="L72" s="59">
        <v>-50</v>
      </c>
      <c r="M72" s="58">
        <v>0</v>
      </c>
      <c r="N72" s="26">
        <v>0</v>
      </c>
      <c r="O72" s="60">
        <v>0</v>
      </c>
      <c r="P72" s="61">
        <v>0</v>
      </c>
      <c r="Q72" s="61">
        <v>0</v>
      </c>
      <c r="R72" s="56"/>
      <c r="S72" s="56"/>
      <c r="T72" s="56"/>
      <c r="U72" s="62" t="s">
        <v>90</v>
      </c>
      <c r="V72" s="91" t="s">
        <v>212</v>
      </c>
      <c r="W72" s="64"/>
    </row>
    <row r="73" spans="1:23" s="2" customFormat="1" ht="30" customHeight="1">
      <c r="A73" s="18" t="s">
        <v>200</v>
      </c>
      <c r="B73" s="72">
        <v>0</v>
      </c>
      <c r="C73" s="52" t="s">
        <v>213</v>
      </c>
      <c r="D73" s="53" t="s">
        <v>214</v>
      </c>
      <c r="E73" s="53" t="s">
        <v>133</v>
      </c>
      <c r="F73" s="54" t="s">
        <v>29</v>
      </c>
      <c r="G73" s="55"/>
      <c r="H73" s="55">
        <v>4</v>
      </c>
      <c r="I73" s="56">
        <v>50</v>
      </c>
      <c r="J73" s="56"/>
      <c r="K73" s="58">
        <v>0</v>
      </c>
      <c r="L73" s="59">
        <v>0</v>
      </c>
      <c r="M73" s="58">
        <v>0</v>
      </c>
      <c r="N73" s="26">
        <v>0</v>
      </c>
      <c r="O73" s="60">
        <v>0</v>
      </c>
      <c r="P73" s="61">
        <v>0</v>
      </c>
      <c r="Q73" s="61">
        <v>0</v>
      </c>
      <c r="R73" s="56"/>
      <c r="S73" s="56"/>
      <c r="T73" s="56"/>
      <c r="U73" s="75" t="s">
        <v>215</v>
      </c>
      <c r="V73" s="63" t="s">
        <v>46</v>
      </c>
      <c r="W73" s="64"/>
    </row>
    <row r="74" spans="1:23" s="2" customFormat="1" ht="27" customHeight="1">
      <c r="A74" s="18" t="s">
        <v>200</v>
      </c>
      <c r="B74" s="65">
        <v>0</v>
      </c>
      <c r="C74" s="52" t="s">
        <v>213</v>
      </c>
      <c r="D74" s="53" t="s">
        <v>214</v>
      </c>
      <c r="E74" s="53" t="s">
        <v>133</v>
      </c>
      <c r="F74" s="54" t="s">
        <v>38</v>
      </c>
      <c r="G74" s="55"/>
      <c r="H74" s="55">
        <v>4</v>
      </c>
      <c r="I74" s="56">
        <v>50</v>
      </c>
      <c r="J74" s="56"/>
      <c r="K74" s="58">
        <v>50</v>
      </c>
      <c r="L74" s="59">
        <v>-50</v>
      </c>
      <c r="M74" s="58">
        <v>0</v>
      </c>
      <c r="N74" s="26">
        <v>0</v>
      </c>
      <c r="O74" s="60">
        <v>0</v>
      </c>
      <c r="P74" s="61">
        <v>0</v>
      </c>
      <c r="Q74" s="61">
        <v>0</v>
      </c>
      <c r="R74" s="92"/>
      <c r="S74" s="92"/>
      <c r="T74" s="92"/>
      <c r="U74" s="62" t="s">
        <v>90</v>
      </c>
      <c r="V74" s="63" t="s">
        <v>46</v>
      </c>
      <c r="W74" s="93"/>
    </row>
    <row r="75" spans="1:23" s="2" customFormat="1" ht="24.95" customHeight="1">
      <c r="A75" s="18" t="s">
        <v>200</v>
      </c>
      <c r="B75" s="36">
        <v>1</v>
      </c>
      <c r="C75" s="37" t="s">
        <v>216</v>
      </c>
      <c r="D75" s="36" t="s">
        <v>217</v>
      </c>
      <c r="E75" s="36" t="s">
        <v>145</v>
      </c>
      <c r="F75" s="35" t="s">
        <v>29</v>
      </c>
      <c r="G75" s="38" t="s">
        <v>30</v>
      </c>
      <c r="H75" s="38">
        <v>4</v>
      </c>
      <c r="I75" s="39">
        <v>40</v>
      </c>
      <c r="J75" s="39"/>
      <c r="K75" s="24">
        <v>30</v>
      </c>
      <c r="L75" s="25">
        <v>-5</v>
      </c>
      <c r="M75" s="26">
        <v>25</v>
      </c>
      <c r="N75" s="26">
        <v>34.375</v>
      </c>
      <c r="O75" s="27">
        <v>25</v>
      </c>
      <c r="P75" s="28">
        <v>25</v>
      </c>
      <c r="Q75" s="28">
        <v>25</v>
      </c>
      <c r="R75" s="39"/>
      <c r="S75" s="39"/>
      <c r="T75" s="22"/>
      <c r="U75" s="40" t="s">
        <v>31</v>
      </c>
      <c r="V75" s="30" t="s">
        <v>54</v>
      </c>
      <c r="W75" s="41"/>
    </row>
    <row r="76" spans="1:23" s="2" customFormat="1" ht="30.95" customHeight="1">
      <c r="A76" s="19" t="s">
        <v>218</v>
      </c>
      <c r="B76" s="51">
        <v>0</v>
      </c>
      <c r="C76" s="52" t="s">
        <v>113</v>
      </c>
      <c r="D76" s="53" t="s">
        <v>114</v>
      </c>
      <c r="E76" s="53" t="s">
        <v>97</v>
      </c>
      <c r="F76" s="54" t="s">
        <v>98</v>
      </c>
      <c r="G76" s="55"/>
      <c r="H76" s="55">
        <v>4</v>
      </c>
      <c r="I76" s="56">
        <v>90</v>
      </c>
      <c r="J76" s="56" t="s">
        <v>30</v>
      </c>
      <c r="K76" s="58">
        <v>0</v>
      </c>
      <c r="L76" s="59">
        <v>0</v>
      </c>
      <c r="M76" s="58">
        <v>0</v>
      </c>
      <c r="N76" s="26">
        <v>0</v>
      </c>
      <c r="O76" s="27">
        <v>0</v>
      </c>
      <c r="P76" s="61">
        <v>0</v>
      </c>
      <c r="Q76" s="61">
        <v>0</v>
      </c>
      <c r="R76" s="56"/>
      <c r="S76" s="56"/>
      <c r="T76" s="56"/>
      <c r="U76" s="54"/>
      <c r="V76" s="64"/>
      <c r="W76" s="64"/>
    </row>
    <row r="77" spans="1:23" s="2" customFormat="1" ht="33" customHeight="1">
      <c r="A77" s="19" t="s">
        <v>218</v>
      </c>
      <c r="B77" s="36">
        <v>0</v>
      </c>
      <c r="C77" s="37" t="s">
        <v>219</v>
      </c>
      <c r="D77" s="36" t="s">
        <v>220</v>
      </c>
      <c r="E77" s="36" t="s">
        <v>97</v>
      </c>
      <c r="F77" s="35" t="s">
        <v>98</v>
      </c>
      <c r="G77" s="38"/>
      <c r="H77" s="38">
        <v>4</v>
      </c>
      <c r="I77" s="39">
        <v>0</v>
      </c>
      <c r="J77" s="39" t="s">
        <v>30</v>
      </c>
      <c r="K77" s="24">
        <v>30</v>
      </c>
      <c r="L77" s="25">
        <v>-5</v>
      </c>
      <c r="M77" s="26">
        <v>25</v>
      </c>
      <c r="N77" s="26">
        <v>34.375</v>
      </c>
      <c r="O77" s="27">
        <v>25</v>
      </c>
      <c r="P77" s="28">
        <v>25</v>
      </c>
      <c r="Q77" s="28">
        <v>25</v>
      </c>
      <c r="R77" s="39"/>
      <c r="S77" s="39"/>
      <c r="T77" s="22"/>
      <c r="U77" s="94" t="s">
        <v>221</v>
      </c>
      <c r="V77" s="30" t="s">
        <v>222</v>
      </c>
      <c r="W77" s="41"/>
    </row>
    <row r="78" spans="1:23" s="12" customFormat="1" ht="34.5" customHeight="1">
      <c r="A78" s="19" t="s">
        <v>218</v>
      </c>
      <c r="B78" s="80">
        <v>1</v>
      </c>
      <c r="C78" s="81" t="s">
        <v>223</v>
      </c>
      <c r="D78" s="19" t="s">
        <v>224</v>
      </c>
      <c r="E78" s="80" t="s">
        <v>145</v>
      </c>
      <c r="F78" s="82" t="s">
        <v>225</v>
      </c>
      <c r="G78" s="9" t="s">
        <v>30</v>
      </c>
      <c r="H78" s="9">
        <v>4</v>
      </c>
      <c r="I78" s="83">
        <v>140</v>
      </c>
      <c r="J78" s="83"/>
      <c r="K78" s="24">
        <v>140</v>
      </c>
      <c r="L78" s="25">
        <v>-40</v>
      </c>
      <c r="M78" s="26">
        <v>100</v>
      </c>
      <c r="N78" s="26">
        <v>137.5</v>
      </c>
      <c r="O78" s="27">
        <v>100</v>
      </c>
      <c r="P78" s="28">
        <v>100</v>
      </c>
      <c r="Q78" s="28">
        <v>100</v>
      </c>
      <c r="R78" s="83"/>
      <c r="S78" s="83"/>
      <c r="T78" s="22"/>
      <c r="U78" s="95"/>
      <c r="V78" s="34"/>
      <c r="W78" s="41" t="s">
        <v>211</v>
      </c>
    </row>
    <row r="79" spans="1:23" s="2" customFormat="1" ht="30.75" customHeight="1">
      <c r="A79" s="19" t="s">
        <v>218</v>
      </c>
      <c r="B79" s="36">
        <v>0</v>
      </c>
      <c r="C79" s="37" t="s">
        <v>223</v>
      </c>
      <c r="D79" s="36" t="s">
        <v>226</v>
      </c>
      <c r="E79" s="36" t="s">
        <v>145</v>
      </c>
      <c r="F79" s="35" t="s">
        <v>225</v>
      </c>
      <c r="G79" s="38" t="s">
        <v>30</v>
      </c>
      <c r="H79" s="38">
        <v>4</v>
      </c>
      <c r="I79" s="39">
        <v>0</v>
      </c>
      <c r="J79" s="39"/>
      <c r="K79" s="24">
        <v>30</v>
      </c>
      <c r="L79" s="25">
        <v>0</v>
      </c>
      <c r="M79" s="26">
        <v>30</v>
      </c>
      <c r="N79" s="26">
        <v>41.25</v>
      </c>
      <c r="O79" s="27">
        <v>30</v>
      </c>
      <c r="P79" s="28">
        <v>30</v>
      </c>
      <c r="Q79" s="28">
        <v>30</v>
      </c>
      <c r="R79" s="39"/>
      <c r="S79" s="39"/>
      <c r="T79" s="22"/>
      <c r="U79" s="40"/>
      <c r="V79" s="41"/>
      <c r="W79" s="41" t="s">
        <v>64</v>
      </c>
    </row>
    <row r="80" spans="1:23" s="3" customFormat="1" ht="30.75" customHeight="1">
      <c r="A80" s="19" t="s">
        <v>218</v>
      </c>
      <c r="B80" s="19">
        <v>1</v>
      </c>
      <c r="C80" s="20" t="s">
        <v>227</v>
      </c>
      <c r="D80" s="19" t="s">
        <v>228</v>
      </c>
      <c r="E80" s="19" t="s">
        <v>145</v>
      </c>
      <c r="F80" s="21" t="s">
        <v>38</v>
      </c>
      <c r="G80" s="11"/>
      <c r="H80" s="11">
        <v>4</v>
      </c>
      <c r="I80" s="22">
        <v>40</v>
      </c>
      <c r="J80" s="22" t="s">
        <v>30</v>
      </c>
      <c r="K80" s="24">
        <v>30</v>
      </c>
      <c r="L80" s="25">
        <v>-10</v>
      </c>
      <c r="M80" s="26">
        <v>20</v>
      </c>
      <c r="N80" s="26">
        <v>27.5</v>
      </c>
      <c r="O80" s="27">
        <v>20</v>
      </c>
      <c r="P80" s="28">
        <v>20</v>
      </c>
      <c r="Q80" s="28">
        <v>20</v>
      </c>
      <c r="R80" s="22"/>
      <c r="S80" s="22"/>
      <c r="T80" s="22"/>
      <c r="U80" s="66"/>
      <c r="V80" s="46" t="s">
        <v>54</v>
      </c>
      <c r="W80" s="34"/>
    </row>
    <row r="81" spans="1:24" s="2" customFormat="1" ht="48" customHeight="1">
      <c r="A81" s="18" t="s">
        <v>229</v>
      </c>
      <c r="B81" s="36">
        <v>1</v>
      </c>
      <c r="C81" s="37" t="s">
        <v>230</v>
      </c>
      <c r="D81" s="19" t="s">
        <v>231</v>
      </c>
      <c r="E81" s="36" t="s">
        <v>133</v>
      </c>
      <c r="F81" s="35" t="s">
        <v>38</v>
      </c>
      <c r="G81" s="38" t="s">
        <v>30</v>
      </c>
      <c r="H81" s="38">
        <v>4</v>
      </c>
      <c r="I81" s="39">
        <v>290</v>
      </c>
      <c r="J81" s="39" t="s">
        <v>30</v>
      </c>
      <c r="K81" s="24">
        <v>255</v>
      </c>
      <c r="L81" s="25">
        <v>-110</v>
      </c>
      <c r="M81" s="26">
        <v>145</v>
      </c>
      <c r="N81" s="26">
        <v>199.375</v>
      </c>
      <c r="O81" s="27">
        <v>145</v>
      </c>
      <c r="P81" s="28">
        <v>63</v>
      </c>
      <c r="Q81" s="28">
        <v>43</v>
      </c>
      <c r="R81" s="39">
        <v>10</v>
      </c>
      <c r="S81" s="39">
        <v>10</v>
      </c>
      <c r="T81" s="22">
        <v>82</v>
      </c>
      <c r="U81" s="40" t="s">
        <v>232</v>
      </c>
      <c r="V81" s="71" t="s">
        <v>233</v>
      </c>
      <c r="W81" s="44" t="s">
        <v>234</v>
      </c>
      <c r="X81" s="3"/>
    </row>
    <row r="82" spans="1:24" s="2" customFormat="1" ht="33" customHeight="1">
      <c r="A82" s="18" t="s">
        <v>229</v>
      </c>
      <c r="B82" s="51">
        <v>0</v>
      </c>
      <c r="C82" s="52" t="s">
        <v>235</v>
      </c>
      <c r="D82" s="53" t="s">
        <v>236</v>
      </c>
      <c r="E82" s="53" t="s">
        <v>237</v>
      </c>
      <c r="F82" s="54" t="s">
        <v>38</v>
      </c>
      <c r="G82" s="55"/>
      <c r="H82" s="55">
        <v>4</v>
      </c>
      <c r="I82" s="56">
        <v>45</v>
      </c>
      <c r="J82" s="56" t="s">
        <v>30</v>
      </c>
      <c r="K82" s="58">
        <v>0</v>
      </c>
      <c r="L82" s="59">
        <v>0</v>
      </c>
      <c r="M82" s="58">
        <v>0</v>
      </c>
      <c r="N82" s="26">
        <v>0</v>
      </c>
      <c r="O82" s="60">
        <v>0</v>
      </c>
      <c r="P82" s="61">
        <v>0</v>
      </c>
      <c r="Q82" s="61">
        <v>0</v>
      </c>
      <c r="R82" s="56"/>
      <c r="S82" s="56"/>
      <c r="T82" s="56"/>
      <c r="U82" s="75" t="s">
        <v>238</v>
      </c>
      <c r="V82" s="63" t="s">
        <v>91</v>
      </c>
      <c r="W82" s="64"/>
      <c r="X82" s="3"/>
    </row>
    <row r="83" spans="1:24" s="2" customFormat="1" ht="32.1" customHeight="1">
      <c r="A83" s="18" t="s">
        <v>229</v>
      </c>
      <c r="B83" s="36">
        <v>1</v>
      </c>
      <c r="C83" s="37" t="s">
        <v>239</v>
      </c>
      <c r="D83" s="36" t="s">
        <v>240</v>
      </c>
      <c r="E83" s="36" t="s">
        <v>149</v>
      </c>
      <c r="F83" s="35" t="s">
        <v>38</v>
      </c>
      <c r="G83" s="38"/>
      <c r="H83" s="38">
        <v>4</v>
      </c>
      <c r="I83" s="39">
        <v>40</v>
      </c>
      <c r="J83" s="39" t="s">
        <v>30</v>
      </c>
      <c r="K83" s="24">
        <v>40</v>
      </c>
      <c r="L83" s="25">
        <v>-10</v>
      </c>
      <c r="M83" s="26">
        <v>30</v>
      </c>
      <c r="N83" s="26">
        <v>41.25</v>
      </c>
      <c r="O83" s="27">
        <v>30</v>
      </c>
      <c r="P83" s="28">
        <v>30</v>
      </c>
      <c r="Q83" s="28">
        <v>30</v>
      </c>
      <c r="R83" s="39"/>
      <c r="S83" s="39"/>
      <c r="T83" s="22"/>
      <c r="U83" s="40"/>
      <c r="V83" s="30" t="s">
        <v>54</v>
      </c>
      <c r="W83" s="41"/>
      <c r="X83" s="3"/>
    </row>
    <row r="84" spans="1:24" s="2" customFormat="1" ht="32.1" customHeight="1">
      <c r="A84" s="96" t="s">
        <v>241</v>
      </c>
      <c r="B84" s="97">
        <f>SUM(B4:B83)</f>
        <v>48</v>
      </c>
      <c r="C84" s="132" t="s">
        <v>242</v>
      </c>
      <c r="D84" s="133"/>
      <c r="E84" s="133"/>
      <c r="F84" s="133"/>
      <c r="G84" s="133"/>
      <c r="H84" s="134"/>
      <c r="I84" s="98">
        <v>5860</v>
      </c>
      <c r="J84" s="98"/>
      <c r="K84" s="99">
        <v>5000</v>
      </c>
      <c r="L84" s="100">
        <v>-1000</v>
      </c>
      <c r="M84" s="99">
        <v>4000</v>
      </c>
      <c r="N84" s="26">
        <f>M84*5500/4000</f>
        <v>5500</v>
      </c>
      <c r="O84" s="101">
        <v>4000</v>
      </c>
      <c r="P84" s="102">
        <v>3308</v>
      </c>
      <c r="Q84" s="103">
        <v>2988</v>
      </c>
      <c r="R84" s="98">
        <v>140</v>
      </c>
      <c r="S84" s="98">
        <v>180</v>
      </c>
      <c r="T84" s="99">
        <v>692</v>
      </c>
      <c r="U84" s="135" t="s">
        <v>243</v>
      </c>
      <c r="V84" s="136"/>
      <c r="W84" s="104"/>
    </row>
    <row r="85" spans="1:24" s="2" customFormat="1" ht="32.25" customHeight="1">
      <c r="A85" s="137" t="s">
        <v>244</v>
      </c>
      <c r="B85" s="137"/>
      <c r="C85" s="137"/>
      <c r="D85" s="137"/>
      <c r="E85" s="105"/>
      <c r="F85" s="138" t="s">
        <v>245</v>
      </c>
      <c r="G85" s="139"/>
      <c r="H85" s="106"/>
      <c r="I85" s="107"/>
      <c r="J85" s="107"/>
      <c r="K85" s="140" t="s">
        <v>246</v>
      </c>
      <c r="L85" s="141"/>
      <c r="M85" s="108" t="s">
        <v>247</v>
      </c>
      <c r="N85" s="108" t="s">
        <v>248</v>
      </c>
      <c r="O85" s="109"/>
      <c r="P85" s="110" t="s">
        <v>20</v>
      </c>
      <c r="Q85" s="111"/>
      <c r="R85" s="112"/>
      <c r="S85" s="112"/>
      <c r="T85" s="108" t="s">
        <v>24</v>
      </c>
      <c r="U85" s="109" t="s">
        <v>249</v>
      </c>
      <c r="V85" s="109" t="s">
        <v>250</v>
      </c>
      <c r="W85" s="109" t="s">
        <v>251</v>
      </c>
    </row>
    <row r="86" spans="1:24" ht="30.75" customHeight="1">
      <c r="A86" s="166" t="s">
        <v>252</v>
      </c>
      <c r="B86" s="167"/>
      <c r="C86" s="167"/>
      <c r="D86" s="168"/>
      <c r="E86" s="113" t="s">
        <v>133</v>
      </c>
      <c r="F86" s="142" t="s">
        <v>133</v>
      </c>
      <c r="G86" s="143"/>
      <c r="H86" s="144"/>
      <c r="I86" s="114">
        <f>I43+I44+I45+I46+I56+I60+I61+I73+I74+I81</f>
        <v>1310</v>
      </c>
      <c r="J86" s="114"/>
      <c r="K86" s="115">
        <f>K43+K44+K45+K46+K56+K61+K74+K81</f>
        <v>1060</v>
      </c>
      <c r="L86" s="116">
        <f t="shared" ref="L86:L94" si="0">K86/$K$84</f>
        <v>0.21199999999999999</v>
      </c>
      <c r="M86" s="115">
        <f>SUMIF($E$4:$E$83,"理学",$O$4:$O$83)</f>
        <v>761</v>
      </c>
      <c r="N86" s="115"/>
      <c r="O86" s="27">
        <f t="shared" ref="O86:O93" si="1">M86</f>
        <v>761</v>
      </c>
      <c r="P86" s="114">
        <f>SUMIF($E$4:$E$83,"理学",$P$4:$P$83)</f>
        <v>589</v>
      </c>
      <c r="Q86" s="114">
        <f>SUMIF($E$4:$E$83,"理学",$Q$4:$PB$83)</f>
        <v>439</v>
      </c>
      <c r="R86" s="114">
        <f>SUMIF($E$4:$E$83,"理学",$R$4:$R$83)</f>
        <v>50</v>
      </c>
      <c r="S86" s="114">
        <f>SUMIF($E$4:$E$83,"理学",$S$4:$S$83)</f>
        <v>100</v>
      </c>
      <c r="T86" s="114">
        <f>SUMIF($E$4:$E$83,"理学",$T$4:$T$83)</f>
        <v>172</v>
      </c>
      <c r="U86" s="116">
        <f t="shared" ref="U86:U94" si="2">M86/$M$84</f>
        <v>0.19025</v>
      </c>
      <c r="V86" s="163">
        <f>SUM(U86:U88)</f>
        <v>0.50475000000000003</v>
      </c>
      <c r="W86" s="117" t="s">
        <v>253</v>
      </c>
    </row>
    <row r="87" spans="1:24" ht="30.75" customHeight="1">
      <c r="A87" s="166"/>
      <c r="B87" s="167"/>
      <c r="C87" s="167"/>
      <c r="D87" s="168"/>
      <c r="E87" s="113" t="s">
        <v>149</v>
      </c>
      <c r="F87" s="142" t="s">
        <v>149</v>
      </c>
      <c r="G87" s="143"/>
      <c r="H87" s="144"/>
      <c r="I87" s="114">
        <f>I48+I50+I51+I52+I53+I57+I58+I83</f>
        <v>1215</v>
      </c>
      <c r="J87" s="114"/>
      <c r="K87" s="115">
        <f>K48+K49+K50+K51+K52+K53+K54+K57+K58+K59+K83</f>
        <v>1250</v>
      </c>
      <c r="L87" s="116">
        <f t="shared" si="0"/>
        <v>0.25</v>
      </c>
      <c r="M87" s="115">
        <f>SUMIF($E$4:$E$83,"工学",$O$4:$O$83)</f>
        <v>1258</v>
      </c>
      <c r="N87" s="115"/>
      <c r="O87" s="27">
        <f t="shared" si="1"/>
        <v>1258</v>
      </c>
      <c r="P87" s="114">
        <f>SUMIF($E$4:$E$83,"工学",$P$4:$P$83)</f>
        <v>1099</v>
      </c>
      <c r="Q87" s="114">
        <f>SUMIF($E$4:$E$83,"工学",$Q$4:$PB$83)</f>
        <v>1069</v>
      </c>
      <c r="R87" s="114">
        <f>SUMIF($E$4:$E$83,"工学",$R$4:$R$83)</f>
        <v>20</v>
      </c>
      <c r="S87" s="114">
        <f>SUMIF($E$4:$E$83,"工学",$S$4:$S$83)</f>
        <v>10</v>
      </c>
      <c r="T87" s="114">
        <f>SUMIF($E$4:$E$83,"工学",$T$4:$T$83)</f>
        <v>159</v>
      </c>
      <c r="U87" s="116">
        <f t="shared" si="2"/>
        <v>0.3145</v>
      </c>
      <c r="V87" s="164"/>
      <c r="W87" s="118" t="s">
        <v>254</v>
      </c>
    </row>
    <row r="88" spans="1:24" ht="30.75" customHeight="1">
      <c r="A88" s="169"/>
      <c r="B88" s="170"/>
      <c r="C88" s="170"/>
      <c r="D88" s="171"/>
      <c r="E88" s="113" t="s">
        <v>237</v>
      </c>
      <c r="F88" s="145" t="s">
        <v>237</v>
      </c>
      <c r="G88" s="146"/>
      <c r="H88" s="147"/>
      <c r="I88" s="114">
        <f>I82</f>
        <v>45</v>
      </c>
      <c r="J88" s="114"/>
      <c r="K88" s="114">
        <f>K82</f>
        <v>0</v>
      </c>
      <c r="L88" s="119">
        <f t="shared" si="0"/>
        <v>0</v>
      </c>
      <c r="M88" s="120">
        <f>SUMIF($E$4:$E$83,"农学",$O$4:$O$83)</f>
        <v>0</v>
      </c>
      <c r="N88" s="120"/>
      <c r="O88" s="27">
        <f t="shared" si="1"/>
        <v>0</v>
      </c>
      <c r="P88" s="114">
        <f>SUMIF($E$4:$E$83,"农学",$P$4:$P$83)</f>
        <v>0</v>
      </c>
      <c r="Q88" s="114">
        <f>SUMIF($E$4:$E$83,"农学",$Q$4:$PB$83)</f>
        <v>0</v>
      </c>
      <c r="R88" s="114">
        <f>SUMIF($E$4:$E$83,"农学",$R$4:$R$83)</f>
        <v>0</v>
      </c>
      <c r="S88" s="114">
        <f>SUMIF($E$4:$E$83,"农学",$S$4:$S$83)</f>
        <v>0</v>
      </c>
      <c r="T88" s="114">
        <f>SUMIF($E$4:$E$83,"农学",$T$4:$T$83)</f>
        <v>0</v>
      </c>
      <c r="U88" s="119">
        <f t="shared" si="2"/>
        <v>0</v>
      </c>
      <c r="V88" s="165"/>
      <c r="W88" s="121" t="s">
        <v>255</v>
      </c>
    </row>
    <row r="89" spans="1:24" ht="30.75" customHeight="1">
      <c r="A89" s="148" t="s">
        <v>256</v>
      </c>
      <c r="B89" s="149"/>
      <c r="C89" s="149"/>
      <c r="D89" s="149"/>
      <c r="E89" s="149"/>
      <c r="F89" s="149"/>
      <c r="G89" s="149"/>
      <c r="H89" s="150"/>
      <c r="I89" s="114" t="e">
        <f>I11+#REF!+I16+I17+I21+I24+I26+I28+I30+I41+I43+I44+I45+I46+I47+I48+I50+I51+I52+I53+I56+I57+I58+I59+I61+I64+I68+I70+I72+I74+I80+I81+I82+I83</f>
        <v>#REF!</v>
      </c>
      <c r="J89" s="114"/>
      <c r="K89" s="114">
        <f>SUMIF($F$4:$F$83,"物理组",$K$4:$K$83)</f>
        <v>2920</v>
      </c>
      <c r="L89" s="116">
        <f t="shared" si="0"/>
        <v>0.58399999999999996</v>
      </c>
      <c r="M89" s="120">
        <f>SUMIF($F$4:$F$83,"物理组",$M$4:$M$83)</f>
        <v>2531</v>
      </c>
      <c r="N89" s="120"/>
      <c r="O89" s="27">
        <f t="shared" si="1"/>
        <v>2531</v>
      </c>
      <c r="P89" s="120">
        <f>SUMIF($F$4:$F$83,"物理组",P4:P83)</f>
        <v>2109</v>
      </c>
      <c r="Q89" s="120">
        <f>SUMIF($F$4:$F$83,"物理组",Q4:Q83)</f>
        <v>1939</v>
      </c>
      <c r="R89" s="120">
        <f>SUMIF($F$4:$F$83,"物理组",R4:R83)</f>
        <v>70</v>
      </c>
      <c r="S89" s="120">
        <f>SUMIF($F$4:$F$83,"物理组",S4:S83)</f>
        <v>100</v>
      </c>
      <c r="T89" s="120">
        <f>SUMIF($F$4:$F$83,"物理组",T4:T83)</f>
        <v>422</v>
      </c>
      <c r="U89" s="116">
        <f t="shared" si="2"/>
        <v>0.63275000000000003</v>
      </c>
      <c r="V89" s="151" t="s">
        <v>254</v>
      </c>
      <c r="W89" s="152"/>
    </row>
    <row r="90" spans="1:24" ht="30.75" customHeight="1">
      <c r="A90" s="145" t="s">
        <v>257</v>
      </c>
      <c r="B90" s="146"/>
      <c r="C90" s="146"/>
      <c r="D90" s="146"/>
      <c r="E90" s="146"/>
      <c r="F90" s="146"/>
      <c r="G90" s="146"/>
      <c r="H90" s="147"/>
      <c r="I90" s="114" t="e">
        <f>I4+I8+I9+I14+I13+#REF!+I15+I18+#REF!+I23+I25+I27+I29+I39+I40+I42+I60+I67+I63+I69+I71+I73+I75</f>
        <v>#REF!</v>
      </c>
      <c r="J90" s="114"/>
      <c r="K90" s="115">
        <f>SUMIF($F$4:$F$83,"历史组",$K$4:$K$83)</f>
        <v>1435</v>
      </c>
      <c r="L90" s="116">
        <f t="shared" si="0"/>
        <v>0.28699999999999998</v>
      </c>
      <c r="M90" s="120">
        <f>SUMIF($F$4:$F$83,"历史组",$M$4:$M$83)</f>
        <v>950</v>
      </c>
      <c r="N90" s="120"/>
      <c r="O90" s="27">
        <f t="shared" si="1"/>
        <v>950</v>
      </c>
      <c r="P90" s="120">
        <f>SUMIF($F$4:$F$83,"历史组",P4:P83)</f>
        <v>685</v>
      </c>
      <c r="Q90" s="120">
        <f>SUMIF($F$4:$F$83,"历史组",Q4:Q83)</f>
        <v>535</v>
      </c>
      <c r="R90" s="120">
        <f>SUMIF($F$4:$F$83,"历史组",R4:R83)</f>
        <v>70</v>
      </c>
      <c r="S90" s="120">
        <f>SUMIF($F$4:$F$83,"历史组",S4:S83)</f>
        <v>80</v>
      </c>
      <c r="T90" s="120">
        <f>SUMIF($F$4:$F$83,"历史组",T4:T83)</f>
        <v>265</v>
      </c>
      <c r="U90" s="116">
        <f t="shared" si="2"/>
        <v>0.23749999999999999</v>
      </c>
      <c r="V90" s="153" t="s">
        <v>253</v>
      </c>
      <c r="W90" s="154"/>
    </row>
    <row r="91" spans="1:24" ht="30.75" customHeight="1">
      <c r="A91" s="145" t="s">
        <v>258</v>
      </c>
      <c r="B91" s="146"/>
      <c r="C91" s="146"/>
      <c r="D91" s="146"/>
      <c r="E91" s="146"/>
      <c r="F91" s="146"/>
      <c r="G91" s="146"/>
      <c r="H91" s="147"/>
      <c r="I91" s="114">
        <f>I78+I79</f>
        <v>140</v>
      </c>
      <c r="J91" s="114"/>
      <c r="K91" s="114">
        <f>SUMIF($F$4:$F$83,"体育",$K$4:$K$83)</f>
        <v>170</v>
      </c>
      <c r="L91" s="119">
        <f t="shared" si="0"/>
        <v>3.4000000000000002E-2</v>
      </c>
      <c r="M91" s="120">
        <f>SUMIF($F$4:$F$83,"体育",$M$4:$M$83)</f>
        <v>130</v>
      </c>
      <c r="N91" s="120"/>
      <c r="O91" s="27">
        <f t="shared" si="1"/>
        <v>130</v>
      </c>
      <c r="P91" s="120">
        <f>SUMIF($F$4:$F$83,"体育",P4:P83)</f>
        <v>130</v>
      </c>
      <c r="Q91" s="120">
        <f>SUMIF($F$4:$F$83,"体育",Q4:Q83)</f>
        <v>130</v>
      </c>
      <c r="R91" s="120">
        <f>SUMIF($F$4:$F$83,"体育",R4:R83)</f>
        <v>0</v>
      </c>
      <c r="S91" s="120">
        <f>SUMIF($F$4:$F$83,"体育",S4:S83)</f>
        <v>0</v>
      </c>
      <c r="T91" s="120">
        <f>SUMIF($F$4:$F$83,"体育",T4:T83)</f>
        <v>0</v>
      </c>
      <c r="U91" s="119">
        <f t="shared" si="2"/>
        <v>3.2500000000000001E-2</v>
      </c>
      <c r="V91" s="153" t="s">
        <v>253</v>
      </c>
      <c r="W91" s="154"/>
    </row>
    <row r="92" spans="1:24" ht="30.75" customHeight="1">
      <c r="A92" s="155" t="s">
        <v>259</v>
      </c>
      <c r="B92" s="156"/>
      <c r="C92" s="156"/>
      <c r="D92" s="156"/>
      <c r="E92" s="156"/>
      <c r="F92" s="156"/>
      <c r="G92" s="156"/>
      <c r="H92" s="147"/>
      <c r="I92" s="114">
        <f>I77+I76+I37+I36+I35+I34+I33+I32</f>
        <v>470</v>
      </c>
      <c r="J92" s="114"/>
      <c r="K92" s="114">
        <f>SUMIF($F$4:$F$83,"艺术",$K$4:$K$83)</f>
        <v>340</v>
      </c>
      <c r="L92" s="119">
        <f t="shared" si="0"/>
        <v>6.8000000000000005E-2</v>
      </c>
      <c r="M92" s="120">
        <f>SUMIF($F$4:$F$83,"艺术",$M$4:$M$83)</f>
        <v>255</v>
      </c>
      <c r="N92" s="120"/>
      <c r="O92" s="27">
        <f t="shared" si="1"/>
        <v>255</v>
      </c>
      <c r="P92" s="120">
        <f>SUMIF($F$4:$F$83,"艺术",P$4:P$83)</f>
        <v>250</v>
      </c>
      <c r="Q92" s="120">
        <f>SUMIF($F$4:$F$83,"艺术",Q$4:Q$83)</f>
        <v>250</v>
      </c>
      <c r="R92" s="120">
        <f>SUMIF($F$4:$F$83,"艺术",R$4:R$83)</f>
        <v>0</v>
      </c>
      <c r="S92" s="120">
        <f>SUMIF($F$4:$F$83,"艺术",S$4:S$83)</f>
        <v>0</v>
      </c>
      <c r="T92" s="120">
        <f>SUMIF($F$4:$F$83,"艺术",T$4:T$83)</f>
        <v>5</v>
      </c>
      <c r="U92" s="119">
        <f t="shared" si="2"/>
        <v>6.3750000000000001E-2</v>
      </c>
      <c r="V92" s="153" t="s">
        <v>253</v>
      </c>
      <c r="W92" s="154"/>
    </row>
    <row r="93" spans="1:24" ht="28.5" customHeight="1">
      <c r="A93" s="157" t="s">
        <v>260</v>
      </c>
      <c r="B93" s="157"/>
      <c r="C93" s="157"/>
      <c r="D93" s="157"/>
      <c r="E93" s="157"/>
      <c r="F93" s="157"/>
      <c r="G93" s="157"/>
      <c r="H93" s="122"/>
      <c r="I93" s="123">
        <f>I4+I8+I9+I11+I14+I32+I37+I43+I45+I47+I48+I56+I60+I61+I67+I68+I69+I70+I71+I72+I75+I78+I79+I81</f>
        <v>3200</v>
      </c>
      <c r="J93" s="123"/>
      <c r="K93" s="123">
        <f>SUMIF($G$4:$G$83,"是",$K$4:$K$83)</f>
        <v>2390</v>
      </c>
      <c r="L93" s="119">
        <f t="shared" si="0"/>
        <v>0.47799999999999998</v>
      </c>
      <c r="M93" s="124">
        <f>SUMIF($G$4:$G$83,"是",$M$4:$M$83)</f>
        <v>1608</v>
      </c>
      <c r="N93" s="124"/>
      <c r="O93" s="27">
        <f t="shared" si="1"/>
        <v>1608</v>
      </c>
      <c r="P93" s="124">
        <f>SUMIF($G$4:$G$83,"是",P4:P83)</f>
        <v>1335</v>
      </c>
      <c r="Q93" s="124">
        <f>SUMIF($G$4:$G$83,"是",Q4:Q83)</f>
        <v>1085</v>
      </c>
      <c r="R93" s="124">
        <f>SUMIF($G$4:$G$83,"是",R4:R83)</f>
        <v>100</v>
      </c>
      <c r="S93" s="124">
        <f>SUMIF($G$4:$G$83,"是",S4:S83)</f>
        <v>150</v>
      </c>
      <c r="T93" s="124">
        <f>SUMIF($G$4:$G$83,"是",T4:T83)</f>
        <v>273</v>
      </c>
      <c r="U93" s="119">
        <f t="shared" si="2"/>
        <v>0.40200000000000002</v>
      </c>
      <c r="V93" s="153" t="s">
        <v>253</v>
      </c>
      <c r="W93" s="158"/>
    </row>
    <row r="94" spans="1:24" ht="27.95" customHeight="1">
      <c r="A94" s="159" t="s">
        <v>261</v>
      </c>
      <c r="B94" s="159"/>
      <c r="C94" s="159"/>
      <c r="D94" s="159"/>
      <c r="E94" s="159"/>
      <c r="F94" s="159"/>
      <c r="G94" s="159"/>
      <c r="H94" s="125"/>
      <c r="I94" s="126"/>
      <c r="J94" s="126"/>
      <c r="K94" s="123">
        <f>SUMIF($J$4:$J$83,"是",$K$4:$K$83)</f>
        <v>3730</v>
      </c>
      <c r="L94" s="116">
        <f t="shared" si="0"/>
        <v>0.746</v>
      </c>
      <c r="M94" s="124">
        <f>SUMIF($J$4:$J$83,"是",$M$4:$M$83)</f>
        <v>3037</v>
      </c>
      <c r="N94" s="124"/>
      <c r="O94" s="126" t="s">
        <v>255</v>
      </c>
      <c r="P94" s="126" t="s">
        <v>255</v>
      </c>
      <c r="Q94" s="127"/>
      <c r="R94" s="127"/>
      <c r="S94" s="127"/>
      <c r="T94" s="126" t="s">
        <v>255</v>
      </c>
      <c r="U94" s="116">
        <f t="shared" si="2"/>
        <v>0.75924999999999998</v>
      </c>
      <c r="V94" s="151" t="s">
        <v>254</v>
      </c>
      <c r="W94" s="152"/>
    </row>
  </sheetData>
  <autoFilter ref="A1:W94"/>
  <mergeCells count="36">
    <mergeCell ref="A93:G93"/>
    <mergeCell ref="V93:W93"/>
    <mergeCell ref="A94:G94"/>
    <mergeCell ref="V94:W94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U2:U3"/>
    <mergeCell ref="V2:V3"/>
    <mergeCell ref="V86:V88"/>
    <mergeCell ref="A90:H90"/>
    <mergeCell ref="V90:W90"/>
    <mergeCell ref="A91:H91"/>
    <mergeCell ref="V91:W91"/>
    <mergeCell ref="A92:H92"/>
    <mergeCell ref="V92:W92"/>
    <mergeCell ref="F86:H86"/>
    <mergeCell ref="F87:H87"/>
    <mergeCell ref="F88:H88"/>
    <mergeCell ref="A89:H89"/>
    <mergeCell ref="V89:W89"/>
    <mergeCell ref="A86:D88"/>
    <mergeCell ref="A1:W1"/>
    <mergeCell ref="O2:T2"/>
    <mergeCell ref="C84:H84"/>
    <mergeCell ref="U84:V84"/>
    <mergeCell ref="A85:D85"/>
    <mergeCell ref="F85:G85"/>
    <mergeCell ref="K85:L85"/>
    <mergeCell ref="W2:W3"/>
  </mergeCells>
  <phoneticPr fontId="24" type="noConversion"/>
  <pageMargins left="0.60972222222222205" right="0.118055555555556" top="0.60972222222222205" bottom="0.39305555555555599" header="0.29861111111111099" footer="0.118055555555556"/>
  <pageSetup paperSize="9" scale="77" fitToHeight="0" orientation="landscape"/>
  <headerFooter>
    <oddFooter>&amp;C&amp;P/&amp;N</oddFooter>
  </headerFooter>
  <ignoredErrors>
    <ignoredError sqref="O93" formula="1"/>
    <ignoredError sqref="C23:C30 C21 C13:C19 C11 C8:C9 C39:C48 C32:C37 C50:C53 C66:C83 C4 C55:C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tabSelected="1" zoomScale="85" zoomScaleNormal="85" workbookViewId="0">
      <pane ySplit="2" topLeftCell="A3" activePane="bottomLeft" state="frozen"/>
      <selection pane="bottomLeft" activeCell="H9" sqref="H9"/>
    </sheetView>
  </sheetViews>
  <sheetFormatPr defaultColWidth="9" defaultRowHeight="13.5"/>
  <cols>
    <col min="1" max="1" width="31" style="4" customWidth="1"/>
    <col min="2" max="2" width="16.375" style="5" customWidth="1"/>
    <col min="3" max="4" width="33.25" style="4" customWidth="1"/>
    <col min="5" max="16384" width="9" style="6"/>
  </cols>
  <sheetData>
    <row r="1" spans="1:4" ht="30.75" customHeight="1">
      <c r="A1" s="131" t="s">
        <v>1</v>
      </c>
      <c r="B1" s="160" t="s">
        <v>262</v>
      </c>
      <c r="C1" s="131" t="s">
        <v>4</v>
      </c>
      <c r="D1" s="131" t="s">
        <v>6</v>
      </c>
    </row>
    <row r="2" spans="1:4" ht="13.5" customHeight="1">
      <c r="A2" s="131"/>
      <c r="B2" s="160"/>
      <c r="C2" s="131"/>
      <c r="D2" s="131"/>
    </row>
    <row r="3" spans="1:4" ht="24" customHeight="1">
      <c r="A3" s="10" t="s">
        <v>265</v>
      </c>
      <c r="B3" s="10" t="s">
        <v>266</v>
      </c>
      <c r="C3" s="10" t="s">
        <v>267</v>
      </c>
      <c r="D3" s="9" t="s">
        <v>263</v>
      </c>
    </row>
    <row r="4" spans="1:4" ht="24" customHeight="1">
      <c r="A4" s="8" t="s">
        <v>265</v>
      </c>
      <c r="B4" s="8" t="s">
        <v>266</v>
      </c>
      <c r="C4" s="8" t="s">
        <v>267</v>
      </c>
      <c r="D4" s="9" t="s">
        <v>264</v>
      </c>
    </row>
    <row r="5" spans="1:4" ht="24" customHeight="1">
      <c r="A5" s="10" t="s">
        <v>265</v>
      </c>
      <c r="B5" s="10" t="s">
        <v>268</v>
      </c>
      <c r="C5" s="10" t="s">
        <v>269</v>
      </c>
      <c r="D5" s="9" t="s">
        <v>264</v>
      </c>
    </row>
    <row r="6" spans="1:4" ht="24" customHeight="1">
      <c r="A6" s="8" t="s">
        <v>265</v>
      </c>
      <c r="B6" s="8" t="s">
        <v>268</v>
      </c>
      <c r="C6" s="8" t="s">
        <v>269</v>
      </c>
      <c r="D6" s="9" t="s">
        <v>263</v>
      </c>
    </row>
    <row r="7" spans="1:4" ht="24" customHeight="1">
      <c r="A7" s="10" t="s">
        <v>265</v>
      </c>
      <c r="B7" s="10" t="s">
        <v>270</v>
      </c>
      <c r="C7" s="10" t="s">
        <v>271</v>
      </c>
      <c r="D7" s="9" t="s">
        <v>264</v>
      </c>
    </row>
    <row r="8" spans="1:4" ht="24" customHeight="1">
      <c r="A8" s="8" t="s">
        <v>265</v>
      </c>
      <c r="B8" s="8" t="s">
        <v>272</v>
      </c>
      <c r="C8" s="8" t="s">
        <v>273</v>
      </c>
      <c r="D8" s="9" t="s">
        <v>264</v>
      </c>
    </row>
    <row r="9" spans="1:4" ht="24" customHeight="1">
      <c r="A9" s="10" t="s">
        <v>265</v>
      </c>
      <c r="B9" s="10" t="s">
        <v>272</v>
      </c>
      <c r="C9" s="10" t="s">
        <v>273</v>
      </c>
      <c r="D9" s="9" t="s">
        <v>263</v>
      </c>
    </row>
    <row r="10" spans="1:4" ht="24" customHeight="1">
      <c r="A10" s="8" t="s">
        <v>265</v>
      </c>
      <c r="B10" s="8" t="s">
        <v>274</v>
      </c>
      <c r="C10" s="8" t="s">
        <v>275</v>
      </c>
      <c r="D10" s="9" t="s">
        <v>263</v>
      </c>
    </row>
    <row r="11" spans="1:4" ht="24" customHeight="1">
      <c r="A11" s="10" t="s">
        <v>265</v>
      </c>
      <c r="B11" s="10" t="s">
        <v>274</v>
      </c>
      <c r="C11" s="10" t="s">
        <v>275</v>
      </c>
      <c r="D11" s="9" t="s">
        <v>264</v>
      </c>
    </row>
    <row r="12" spans="1:4" ht="24" customHeight="1">
      <c r="A12" s="8" t="s">
        <v>265</v>
      </c>
      <c r="B12" s="8" t="s">
        <v>276</v>
      </c>
      <c r="C12" s="8" t="s">
        <v>277</v>
      </c>
      <c r="D12" s="9" t="s">
        <v>264</v>
      </c>
    </row>
    <row r="13" spans="1:4" ht="24" customHeight="1">
      <c r="A13" s="10" t="s">
        <v>265</v>
      </c>
      <c r="B13" s="10" t="s">
        <v>278</v>
      </c>
      <c r="C13" s="10" t="s">
        <v>279</v>
      </c>
      <c r="D13" s="9" t="s">
        <v>263</v>
      </c>
    </row>
    <row r="14" spans="1:4" ht="24" customHeight="1">
      <c r="A14" s="8" t="s">
        <v>265</v>
      </c>
      <c r="B14" s="8" t="s">
        <v>278</v>
      </c>
      <c r="C14" s="8" t="s">
        <v>279</v>
      </c>
      <c r="D14" s="9" t="s">
        <v>264</v>
      </c>
    </row>
    <row r="15" spans="1:4" ht="24" customHeight="1">
      <c r="A15" s="10" t="s">
        <v>280</v>
      </c>
      <c r="B15" s="10" t="s">
        <v>281</v>
      </c>
      <c r="C15" s="10" t="s">
        <v>282</v>
      </c>
      <c r="D15" s="9" t="s">
        <v>264</v>
      </c>
    </row>
    <row r="16" spans="1:4" ht="24" customHeight="1">
      <c r="A16" s="8" t="s">
        <v>280</v>
      </c>
      <c r="B16" s="8" t="s">
        <v>281</v>
      </c>
      <c r="C16" s="8" t="s">
        <v>282</v>
      </c>
      <c r="D16" s="9" t="s">
        <v>263</v>
      </c>
    </row>
    <row r="17" spans="1:4" ht="24" customHeight="1">
      <c r="A17" s="10" t="s">
        <v>280</v>
      </c>
      <c r="B17" s="10" t="s">
        <v>283</v>
      </c>
      <c r="C17" s="10" t="s">
        <v>89</v>
      </c>
      <c r="D17" s="9" t="s">
        <v>264</v>
      </c>
    </row>
    <row r="18" spans="1:4" ht="24" customHeight="1">
      <c r="A18" s="8" t="s">
        <v>280</v>
      </c>
      <c r="B18" s="8" t="s">
        <v>283</v>
      </c>
      <c r="C18" s="8" t="s">
        <v>89</v>
      </c>
      <c r="D18" s="9" t="s">
        <v>263</v>
      </c>
    </row>
    <row r="19" spans="1:4" ht="24" customHeight="1">
      <c r="A19" s="10" t="s">
        <v>280</v>
      </c>
      <c r="B19" s="10" t="s">
        <v>284</v>
      </c>
      <c r="C19" s="10" t="s">
        <v>285</v>
      </c>
      <c r="D19" s="9" t="s">
        <v>263</v>
      </c>
    </row>
    <row r="20" spans="1:4" ht="24" customHeight="1">
      <c r="A20" s="8" t="s">
        <v>280</v>
      </c>
      <c r="B20" s="8" t="s">
        <v>284</v>
      </c>
      <c r="C20" s="8" t="s">
        <v>285</v>
      </c>
      <c r="D20" s="9" t="s">
        <v>264</v>
      </c>
    </row>
    <row r="21" spans="1:4" ht="24" customHeight="1">
      <c r="A21" s="10" t="s">
        <v>280</v>
      </c>
      <c r="B21" s="10" t="s">
        <v>286</v>
      </c>
      <c r="C21" s="10" t="s">
        <v>287</v>
      </c>
      <c r="D21" s="9" t="s">
        <v>264</v>
      </c>
    </row>
    <row r="22" spans="1:4" ht="24" customHeight="1">
      <c r="A22" s="8" t="s">
        <v>280</v>
      </c>
      <c r="B22" s="8" t="s">
        <v>288</v>
      </c>
      <c r="C22" s="8" t="s">
        <v>289</v>
      </c>
      <c r="D22" s="9" t="s">
        <v>264</v>
      </c>
    </row>
    <row r="23" spans="1:4" ht="24" customHeight="1">
      <c r="A23" s="10" t="s">
        <v>280</v>
      </c>
      <c r="B23" s="10" t="s">
        <v>290</v>
      </c>
      <c r="C23" s="10" t="s">
        <v>291</v>
      </c>
      <c r="D23" s="9" t="s">
        <v>264</v>
      </c>
    </row>
    <row r="24" spans="1:4" ht="24" customHeight="1">
      <c r="A24" s="8" t="s">
        <v>280</v>
      </c>
      <c r="B24" s="8" t="s">
        <v>290</v>
      </c>
      <c r="C24" s="8" t="s">
        <v>291</v>
      </c>
      <c r="D24" s="9" t="s">
        <v>263</v>
      </c>
    </row>
  </sheetData>
  <autoFilter ref="A1:D24"/>
  <mergeCells count="4">
    <mergeCell ref="A1:A2"/>
    <mergeCell ref="B1:B2"/>
    <mergeCell ref="C1:C2"/>
    <mergeCell ref="D1:D2"/>
  </mergeCells>
  <phoneticPr fontId="24" type="noConversion"/>
  <pageMargins left="0.60972222222222205" right="0.118055555555556" top="0.60972222222222205" bottom="0.39305555555555599" header="0.29861111111111099" footer="0.118055555555556"/>
  <pageSetup paperSize="9" scale="59" fitToHeight="0" orientation="landscape"/>
  <headerFooter>
    <oddFooter>&amp;C第 &amp;P 页，共 &amp;N 页</oddFooter>
  </headerFooter>
  <ignoredErrors>
    <ignoredError sqref="A2:C2 A1 C1 D2 D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2025年招生计划</vt:lpstr>
      <vt:lpstr>sheet1</vt:lpstr>
      <vt:lpstr>'2025年招生计划'!Print_Titles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个人用户</cp:lastModifiedBy>
  <cp:lastPrinted>2024-05-29T03:32:00Z</cp:lastPrinted>
  <dcterms:created xsi:type="dcterms:W3CDTF">2018-06-05T06:57:00Z</dcterms:created>
  <dcterms:modified xsi:type="dcterms:W3CDTF">2026-11-05T08:57:41Z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4DA30EDDF43447B0B4CA17215ED2C0DC_13</vt:lpwstr>
  </property>
  <property fmtid="{D5CDD505-2E9C-101B-9397-08002B2CF9AE}" pid="4" name="CalculationRule">
    <vt:i4>0</vt:i4>
  </property>
</Properties>
</file>